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KTI\PRORAČUN  ZA GRAĐANE\Općina Biskupija\"/>
    </mc:Choice>
  </mc:AlternateContent>
  <xr:revisionPtr revIDLastSave="0" documentId="13_ncr:1_{1B71901A-3C15-4D35-A023-6DE0B68DB6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3" i="1" l="1"/>
  <c r="P54" i="1"/>
  <c r="P55" i="1"/>
  <c r="P56" i="1"/>
  <c r="P57" i="1"/>
  <c r="P52" i="1"/>
  <c r="O53" i="1"/>
  <c r="O54" i="1"/>
  <c r="O55" i="1"/>
  <c r="O52" i="1"/>
  <c r="O43" i="2" l="1"/>
  <c r="P43" i="2"/>
  <c r="O124" i="2"/>
  <c r="R123" i="2"/>
  <c r="R74" i="2"/>
  <c r="P42" i="2" l="1"/>
  <c r="R122" i="2"/>
  <c r="O121" i="2"/>
  <c r="P58" i="2"/>
  <c r="P57" i="2" s="1"/>
  <c r="P181" i="2"/>
  <c r="P177" i="2" s="1"/>
  <c r="P176" i="2" s="1"/>
  <c r="P175" i="2" s="1"/>
  <c r="P170" i="2"/>
  <c r="P169" i="2" s="1"/>
  <c r="P167" i="2"/>
  <c r="P166" i="2" s="1"/>
  <c r="P156" i="2" s="1"/>
  <c r="P107" i="2"/>
  <c r="P34" i="2"/>
  <c r="P15" i="2"/>
  <c r="P119" i="2"/>
  <c r="P118" i="2" s="1"/>
  <c r="P84" i="2"/>
  <c r="P190" i="2"/>
  <c r="P189" i="2" s="1"/>
  <c r="P130" i="2"/>
  <c r="P129" i="2" s="1"/>
  <c r="P128" i="2" s="1"/>
  <c r="P148" i="2"/>
  <c r="P147" i="2" s="1"/>
  <c r="P103" i="2"/>
  <c r="P102" i="2" s="1"/>
  <c r="P98" i="2" s="1"/>
  <c r="P97" i="2" s="1"/>
  <c r="O151" i="2"/>
  <c r="R150" i="2"/>
  <c r="P138" i="2"/>
  <c r="R135" i="2"/>
  <c r="R112" i="2"/>
  <c r="R71" i="2"/>
  <c r="R54" i="2"/>
  <c r="R48" i="2"/>
  <c r="O202" i="2"/>
  <c r="O201" i="2" s="1"/>
  <c r="O200" i="2" s="1"/>
  <c r="O198" i="2"/>
  <c r="O197" i="2" s="1"/>
  <c r="O196" i="2" s="1"/>
  <c r="O194" i="2"/>
  <c r="O193" i="2" s="1"/>
  <c r="O191" i="2"/>
  <c r="O190" i="2" s="1"/>
  <c r="O185" i="2"/>
  <c r="O184" i="2" s="1"/>
  <c r="O182" i="2"/>
  <c r="O181" i="2" s="1"/>
  <c r="O179" i="2"/>
  <c r="O178" i="2" s="1"/>
  <c r="O173" i="2"/>
  <c r="O172" i="2" s="1"/>
  <c r="O170" i="2"/>
  <c r="O169" i="2" s="1"/>
  <c r="O167" i="2"/>
  <c r="O166" i="2" s="1"/>
  <c r="O164" i="2"/>
  <c r="O163" i="2" s="1"/>
  <c r="O161" i="2"/>
  <c r="O160" i="2" s="1"/>
  <c r="O158" i="2"/>
  <c r="O157" i="2" s="1"/>
  <c r="O148" i="2"/>
  <c r="O147" i="2" s="1"/>
  <c r="O144" i="2"/>
  <c r="O143" i="2" s="1"/>
  <c r="O141" i="2"/>
  <c r="O140" i="2" s="1"/>
  <c r="O133" i="2"/>
  <c r="O131" i="2"/>
  <c r="O130" i="2" s="1"/>
  <c r="O119" i="2"/>
  <c r="O118" i="2" s="1"/>
  <c r="O110" i="2"/>
  <c r="O108" i="2"/>
  <c r="O107" i="2" s="1"/>
  <c r="O103" i="2"/>
  <c r="O102" i="2" s="1"/>
  <c r="O100" i="2"/>
  <c r="O99" i="2" s="1"/>
  <c r="O94" i="2"/>
  <c r="O93" i="2" s="1"/>
  <c r="O91" i="2"/>
  <c r="O90" i="2" s="1"/>
  <c r="O88" i="2"/>
  <c r="O87" i="2"/>
  <c r="O85" i="2"/>
  <c r="O84" i="2" s="1"/>
  <c r="O67" i="2"/>
  <c r="O66" i="2"/>
  <c r="O64" i="2"/>
  <c r="O63" i="2" s="1"/>
  <c r="O61" i="2"/>
  <c r="O60" i="2" s="1"/>
  <c r="O58" i="2"/>
  <c r="O57" i="2" s="1"/>
  <c r="O52" i="2"/>
  <c r="O42" i="2"/>
  <c r="O35" i="2"/>
  <c r="O34" i="2" s="1"/>
  <c r="O29" i="2"/>
  <c r="O28" i="2" s="1"/>
  <c r="O27" i="2" s="1"/>
  <c r="O25" i="2"/>
  <c r="O24" i="2" s="1"/>
  <c r="O23" i="2" s="1"/>
  <c r="O21" i="2"/>
  <c r="O20" i="2" s="1"/>
  <c r="O18" i="2"/>
  <c r="O17" i="2" s="1"/>
  <c r="O41" i="2" l="1"/>
  <c r="O40" i="2" s="1"/>
  <c r="O39" i="2" s="1"/>
  <c r="P117" i="2"/>
  <c r="P116" i="2" s="1"/>
  <c r="P188" i="2"/>
  <c r="P187" i="2" s="1"/>
  <c r="P41" i="2"/>
  <c r="R121" i="2"/>
  <c r="P40" i="2"/>
  <c r="P39" i="2" s="1"/>
  <c r="P155" i="2"/>
  <c r="P154" i="2" s="1"/>
  <c r="P146" i="2"/>
  <c r="P127" i="2" s="1"/>
  <c r="O146" i="2"/>
  <c r="O113" i="2"/>
  <c r="P136" i="2"/>
  <c r="P137" i="2"/>
  <c r="O189" i="2"/>
  <c r="O188" i="2" s="1"/>
  <c r="O187" i="2" s="1"/>
  <c r="O83" i="2"/>
  <c r="O129" i="2"/>
  <c r="O15" i="2"/>
  <c r="O14" i="2" s="1"/>
  <c r="O13" i="2" s="1"/>
  <c r="O12" i="2" s="1"/>
  <c r="O98" i="2"/>
  <c r="O97" i="2" s="1"/>
  <c r="O117" i="2"/>
  <c r="O116" i="2" s="1"/>
  <c r="O177" i="2"/>
  <c r="O176" i="2" s="1"/>
  <c r="O175" i="2" s="1"/>
  <c r="O156" i="2"/>
  <c r="O155" i="2" s="1"/>
  <c r="O154" i="2" s="1"/>
  <c r="O106" i="2"/>
  <c r="O105" i="2" s="1"/>
  <c r="O139" i="2"/>
  <c r="L28" i="1"/>
  <c r="L31" i="1" s="1"/>
  <c r="N60" i="1"/>
  <c r="N51" i="1"/>
  <c r="L51" i="1"/>
  <c r="O96" i="2" l="1"/>
  <c r="O82" i="2"/>
  <c r="O81" i="2" s="1"/>
  <c r="O73" i="2"/>
  <c r="O128" i="2"/>
  <c r="O127" i="2" s="1"/>
  <c r="N36" i="1"/>
  <c r="N72" i="1"/>
  <c r="N73" i="1"/>
  <c r="N74" i="1"/>
  <c r="N75" i="1"/>
  <c r="R73" i="2" l="1"/>
  <c r="O72" i="2"/>
  <c r="O38" i="2"/>
  <c r="O11" i="2" s="1"/>
  <c r="N67" i="1"/>
  <c r="P29" i="2"/>
  <c r="P28" i="2" l="1"/>
  <c r="P27" i="2" s="1"/>
  <c r="P14" i="2" s="1"/>
  <c r="P13" i="2" s="1"/>
  <c r="P12" i="2" s="1"/>
  <c r="R72" i="2"/>
  <c r="M60" i="1" l="1"/>
  <c r="R184" i="2" l="1"/>
  <c r="R185" i="2"/>
  <c r="R95" i="2"/>
  <c r="R68" i="2"/>
  <c r="R66" i="2" l="1"/>
  <c r="R67" i="2"/>
  <c r="R93" i="2"/>
  <c r="R69" i="2"/>
  <c r="R70" i="2"/>
  <c r="R94" i="2"/>
  <c r="O43" i="1" l="1"/>
  <c r="P43" i="1" l="1"/>
  <c r="R65" i="2" l="1"/>
  <c r="R169" i="2" l="1"/>
  <c r="R171" i="2"/>
  <c r="R63" i="2"/>
  <c r="R64" i="2"/>
  <c r="R170" i="2" l="1"/>
  <c r="P36" i="1"/>
  <c r="O36" i="1"/>
  <c r="R134" i="2" l="1"/>
  <c r="M67" i="1"/>
  <c r="R183" i="2"/>
  <c r="R133" i="2" l="1"/>
  <c r="R30" i="2"/>
  <c r="R181" i="2"/>
  <c r="R182" i="2"/>
  <c r="R168" i="2"/>
  <c r="R33" i="2"/>
  <c r="R149" i="2" l="1"/>
  <c r="R146" i="2"/>
  <c r="R148" i="2"/>
  <c r="R29" i="2"/>
  <c r="R47" i="2"/>
  <c r="R28" i="2" l="1"/>
  <c r="R167" i="2"/>
  <c r="R166" i="2"/>
  <c r="R147" i="2" l="1"/>
  <c r="R200" i="2"/>
  <c r="R201" i="2"/>
  <c r="R174" i="2"/>
  <c r="R160" i="2"/>
  <c r="R161" i="2"/>
  <c r="R162" i="2"/>
  <c r="R159" i="2"/>
  <c r="R144" i="2"/>
  <c r="R142" i="2"/>
  <c r="R131" i="2"/>
  <c r="R132" i="2"/>
  <c r="R101" i="2"/>
  <c r="R86" i="2"/>
  <c r="R87" i="2"/>
  <c r="R58" i="2"/>
  <c r="R59" i="2"/>
  <c r="R53" i="2"/>
  <c r="R46" i="2"/>
  <c r="R19" i="2"/>
  <c r="M51" i="1" l="1"/>
  <c r="R52" i="2"/>
  <c r="M58" i="1"/>
  <c r="R45" i="2"/>
  <c r="R44" i="2"/>
  <c r="R18" i="2"/>
  <c r="R26" i="2"/>
  <c r="R140" i="2"/>
  <c r="R27" i="2"/>
  <c r="R141" i="2"/>
  <c r="R202" i="2"/>
  <c r="R88" i="2"/>
  <c r="R120" i="2"/>
  <c r="R145" i="2"/>
  <c r="R143" i="2"/>
  <c r="R165" i="2"/>
  <c r="R180" i="2"/>
  <c r="R203" i="2"/>
  <c r="R164" i="2"/>
  <c r="R89" i="2"/>
  <c r="R116" i="2" l="1"/>
  <c r="R130" i="2"/>
  <c r="R129" i="2"/>
  <c r="R111" i="2"/>
  <c r="P110" i="2"/>
  <c r="P106" i="2" s="1"/>
  <c r="P105" i="2" s="1"/>
  <c r="P96" i="2" s="1"/>
  <c r="P83" i="2"/>
  <c r="P82" i="2" s="1"/>
  <c r="P81" i="2" s="1"/>
  <c r="R43" i="2"/>
  <c r="R163" i="2"/>
  <c r="M27" i="1"/>
  <c r="M29" i="1"/>
  <c r="R179" i="2"/>
  <c r="R173" i="2"/>
  <c r="R100" i="2"/>
  <c r="R119" i="2"/>
  <c r="R22" i="2"/>
  <c r="R17" i="2"/>
  <c r="R118" i="2"/>
  <c r="R104" i="2"/>
  <c r="R158" i="2"/>
  <c r="R85" i="2"/>
  <c r="R25" i="2"/>
  <c r="R139" i="2"/>
  <c r="N25" i="1" l="1"/>
  <c r="N28" i="1"/>
  <c r="M28" i="1"/>
  <c r="M25" i="1"/>
  <c r="M31" i="1" s="1"/>
  <c r="M36" i="1"/>
  <c r="R103" i="2"/>
  <c r="P38" i="2"/>
  <c r="P11" i="2" s="1"/>
  <c r="R24" i="2"/>
  <c r="R21" i="2"/>
  <c r="R83" i="2"/>
  <c r="R178" i="2"/>
  <c r="R172" i="2"/>
  <c r="R84" i="2"/>
  <c r="N31" i="1" l="1"/>
  <c r="O27" i="1"/>
  <c r="R110" i="2"/>
  <c r="R82" i="2"/>
  <c r="R127" i="2"/>
  <c r="R102" i="2"/>
  <c r="R15" i="2"/>
  <c r="R20" i="2"/>
  <c r="R99" i="2"/>
  <c r="R23" i="2"/>
  <c r="R157" i="2"/>
  <c r="R117" i="2"/>
  <c r="R128" i="2"/>
  <c r="R105" i="2" l="1"/>
  <c r="R106" i="2"/>
  <c r="R98" i="2"/>
  <c r="R40" i="2"/>
  <c r="R42" i="2"/>
  <c r="R41" i="2"/>
  <c r="R156" i="2"/>
  <c r="R97" i="2" l="1"/>
  <c r="R37" i="2"/>
  <c r="R154" i="2"/>
  <c r="R155" i="2"/>
  <c r="R81" i="2"/>
  <c r="R96" i="2" l="1"/>
  <c r="R39" i="2"/>
  <c r="R35" i="2"/>
  <c r="R36" i="2"/>
  <c r="R38" i="2" l="1"/>
  <c r="R34" i="2" l="1"/>
  <c r="R14" i="2" l="1"/>
  <c r="R13" i="2" l="1"/>
  <c r="R12" i="2" l="1"/>
  <c r="R11" i="2" l="1"/>
  <c r="M43" i="1"/>
</calcChain>
</file>

<file path=xl/sharedStrings.xml><?xml version="1.0" encoding="utf-8"?>
<sst xmlns="http://schemas.openxmlformats.org/spreadsheetml/2006/main" count="958" uniqueCount="322">
  <si>
    <t>I. OPĆI DIO</t>
  </si>
  <si>
    <t>Članak 1.</t>
  </si>
  <si>
    <t>Plan</t>
  </si>
  <si>
    <t>Indeks</t>
  </si>
  <si>
    <t xml:space="preserve"> </t>
  </si>
  <si>
    <t>Šifra izvora</t>
  </si>
  <si>
    <t>3</t>
  </si>
  <si>
    <t>01</t>
  </si>
  <si>
    <t>04</t>
  </si>
  <si>
    <t>06</t>
  </si>
  <si>
    <t>Prihodi poslovanja</t>
  </si>
  <si>
    <t>03</t>
  </si>
  <si>
    <t>Prihodi od prodaje nefinancijske imovine</t>
  </si>
  <si>
    <t>Rashodi poslovanja</t>
  </si>
  <si>
    <t>4</t>
  </si>
  <si>
    <t>Rashodi za nabavu nefinancijske imovine</t>
  </si>
  <si>
    <t>Primici od financijske imovine i zaduživanja</t>
  </si>
  <si>
    <t>Izdaci za financijsku imovinu i otplate zajmova</t>
  </si>
  <si>
    <t>Prihodi od poreza</t>
  </si>
  <si>
    <t>Pomoći iz inozemstva i od subjekata unutar općeg proračuna</t>
  </si>
  <si>
    <t>Prihodi od imovine</t>
  </si>
  <si>
    <t>66</t>
  </si>
  <si>
    <t>Prihodi od prodaje proizvoda i robe te pruženih usluga i prihodi od donacija</t>
  </si>
  <si>
    <t>68</t>
  </si>
  <si>
    <t>Kazne, upravne mjere i ostali prihodi</t>
  </si>
  <si>
    <t>Prihodi od prodaje proizvedene dugotrajne imovine</t>
  </si>
  <si>
    <t>Rashodi za zaposlene</t>
  </si>
  <si>
    <t>Materijalni rashodi</t>
  </si>
  <si>
    <t>Financijski rashodi</t>
  </si>
  <si>
    <t>Naknade građanima i kućanstvima na temelju osiguranja i druge naknade</t>
  </si>
  <si>
    <t xml:space="preserve">Ostali rashodi  </t>
  </si>
  <si>
    <t>Rashodi za nabavu proizvedene dugotrajne imovine</t>
  </si>
  <si>
    <t>81</t>
  </si>
  <si>
    <t>Primljene otplate (povrati) glavnice danih zajmova</t>
  </si>
  <si>
    <t>51</t>
  </si>
  <si>
    <t>Izdaci za dane zajmove</t>
  </si>
  <si>
    <t>Opći prihodi i primici</t>
  </si>
  <si>
    <t>Vlastiti prihodi</t>
  </si>
  <si>
    <t>Prihodi za posebne namjene</t>
  </si>
  <si>
    <t>Pomoći</t>
  </si>
  <si>
    <t>Donacije</t>
  </si>
  <si>
    <t>ŠIFRA</t>
  </si>
  <si>
    <t xml:space="preserve">ŠIFRA </t>
  </si>
  <si>
    <t>Programska</t>
  </si>
  <si>
    <t>BROJ</t>
  </si>
  <si>
    <t>Račun</t>
  </si>
  <si>
    <t>UKUPNO RASHODI I IZDACI</t>
  </si>
  <si>
    <t>0111</t>
  </si>
  <si>
    <t>Program 01: Donošenje akata i mjera iz djelokruga</t>
  </si>
  <si>
    <t>predstavničkog i izvršnog tijela i mjesne samouprave</t>
  </si>
  <si>
    <t>1</t>
  </si>
  <si>
    <t>Financiranje rada političkih stranaka</t>
  </si>
  <si>
    <t>Osnovne funkcije VSNM</t>
  </si>
  <si>
    <t>32</t>
  </si>
  <si>
    <t>Ostali rashodi</t>
  </si>
  <si>
    <t>Osnovne funkcije udruga</t>
  </si>
  <si>
    <t>0112</t>
  </si>
  <si>
    <t>Program 01:  Javna uprava i administracija</t>
  </si>
  <si>
    <t>38</t>
  </si>
  <si>
    <t>42</t>
  </si>
  <si>
    <t>0320</t>
  </si>
  <si>
    <t>0640</t>
  </si>
  <si>
    <t>Donacije i ostali rashodi</t>
  </si>
  <si>
    <t>0921</t>
  </si>
  <si>
    <t>Naknade građanima i kućanstvima na temelju osiguranja i dr.</t>
  </si>
  <si>
    <t>0740</t>
  </si>
  <si>
    <t>0820</t>
  </si>
  <si>
    <t>0840</t>
  </si>
  <si>
    <t>0810</t>
  </si>
  <si>
    <t>1070</t>
  </si>
  <si>
    <t>1040</t>
  </si>
  <si>
    <t>1090</t>
  </si>
  <si>
    <t>Članak 5.</t>
  </si>
  <si>
    <t>Članak 4.</t>
  </si>
  <si>
    <t>II. POSEBNI DIO</t>
  </si>
  <si>
    <t>Članak 2.</t>
  </si>
  <si>
    <t>VRSTA PRIHODA / IZDATAKA</t>
  </si>
  <si>
    <t>8</t>
  </si>
  <si>
    <t>05</t>
  </si>
  <si>
    <t>07</t>
  </si>
  <si>
    <t>35</t>
  </si>
  <si>
    <t>Subvencije</t>
  </si>
  <si>
    <t xml:space="preserve">   VRSTA RASHODA I IZDATAKA</t>
  </si>
  <si>
    <t>0610</t>
  </si>
  <si>
    <t>0443</t>
  </si>
  <si>
    <t>0560</t>
  </si>
  <si>
    <t>0510</t>
  </si>
  <si>
    <t>0960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</si>
  <si>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Opće javne usluge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</si>
  <si>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Opće javne usluge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</si>
  <si>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Javni red i sigurnost 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</si>
  <si>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Razvoj stanovanja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</si>
  <si>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Ekonomski poslovi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</si>
  <si>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Zaštita okoliša</t>
    </r>
  </si>
  <si>
    <t>09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</si>
  <si>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Obrazovanje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</si>
  <si>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Zdravstvo</t>
    </r>
  </si>
  <si>
    <t>08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</si>
  <si>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Rekreacija, kultura i religija</t>
    </r>
  </si>
  <si>
    <t>10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</si>
  <si>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Socijalna zaštita</t>
    </r>
  </si>
  <si>
    <t>Aktivnost 01:  Predstavničko i izvršno tijelo</t>
  </si>
  <si>
    <t>Aktivnost 02:  Djelokrug mjesne samouprave</t>
  </si>
  <si>
    <t>Aktivnost 01:</t>
  </si>
  <si>
    <t>RAZDJEL  100  OPĆINSKO VIJEĆE</t>
  </si>
  <si>
    <t>GLAVA 10001  OPĆINSKO VIJEĆE</t>
  </si>
  <si>
    <t>RAZDJEL  200  JEDINSTVENI UPRAVNI ODJEL I IZVRŠNO TIJELO</t>
  </si>
  <si>
    <t>GLAVA 20001 Upravni odjel i izvršno tijelo</t>
  </si>
  <si>
    <t>GLAVA: 20002 VATROGASTVO I CIVILNA ZAŠTITA</t>
  </si>
  <si>
    <t>GLAVA 20003: KOMUNALNA INFRASTRUKTURA</t>
  </si>
  <si>
    <t>GLAVA 20004 DRUŠTVENE DJELATNOSTI</t>
  </si>
  <si>
    <t>GLAVA  20005: PROGRAM DJELATNOSTI KULTURE</t>
  </si>
  <si>
    <t>GLAVA 20006: PROGRAMSKA DJELATNOST SPORTA</t>
  </si>
  <si>
    <t>GLAVA  20007: PROGRAMSKA DJELATNOST SOCIJALNE SKRBI</t>
  </si>
  <si>
    <t>P1000101</t>
  </si>
  <si>
    <t>A100010101</t>
  </si>
  <si>
    <t>A100010102</t>
  </si>
  <si>
    <t>P1000102</t>
  </si>
  <si>
    <t>A100010201</t>
  </si>
  <si>
    <t>P1000103</t>
  </si>
  <si>
    <t>A100010301</t>
  </si>
  <si>
    <t>P1000104</t>
  </si>
  <si>
    <t>A100010401</t>
  </si>
  <si>
    <t>P2000101</t>
  </si>
  <si>
    <t>P2000201</t>
  </si>
  <si>
    <t xml:space="preserve">Aktivnost 01:    Osnovna djelatnost DVD-a  </t>
  </si>
  <si>
    <t>Aktivnost 01:    Održavanje cesta i drugih javnih površina</t>
  </si>
  <si>
    <t>Aktivnost 02:    Rashodi za uređaje i javnu rasvjetu</t>
  </si>
  <si>
    <t xml:space="preserve">Kapitalni projekt 01: Izgradnja i rekonstrukcija cesta  </t>
  </si>
  <si>
    <t>Program 01: Održavanje objekata i uređaja komunalne infrastrukture</t>
  </si>
  <si>
    <t>Program 02: Izgradnja objekata i uređaja komunalne infrastrukture</t>
  </si>
  <si>
    <t>Program 03: Zaštita okoliša</t>
  </si>
  <si>
    <t>Program 02:  Javne potrebe u školstvu</t>
  </si>
  <si>
    <t>Program 03: Javne potrebe u zdravstvu i preventiva</t>
  </si>
  <si>
    <t>Aktivnost 02:  Stipendije i školarine</t>
  </si>
  <si>
    <t>Aktivnost 01:  Sufinanciranje nabave udžbenika za osnovne i srednje škole</t>
  </si>
  <si>
    <t xml:space="preserve">Aktivnost 01:  Sufinanciranje prijevoza učenika </t>
  </si>
  <si>
    <t>Program 01: Promicanje kulture</t>
  </si>
  <si>
    <t>Aktivnost 01:  Djelatnost kulturno umjetničkih društava</t>
  </si>
  <si>
    <t>Aktivnost 02:  Zaštita i očuvanje kulturnih dobara</t>
  </si>
  <si>
    <t>Aktivnost 03:  Akcije i manifestacije u kulturi</t>
  </si>
  <si>
    <t>Aktivnost 04:  Pomoć za funkcioniranje vjerskih ustanova</t>
  </si>
  <si>
    <t>Aktivnost 01:  Osnovna djelatnost sportskih udruga</t>
  </si>
  <si>
    <t>Program 01: Socijalna skrb</t>
  </si>
  <si>
    <t>Aktivnost 02:  Naknada za troškove stanovanja</t>
  </si>
  <si>
    <t>Program 02: Poticajne mjere demografske obnove</t>
  </si>
  <si>
    <t>Aktivnost 01:  Potpore za novorođeno dijete</t>
  </si>
  <si>
    <t>Program 03: Humanitarna skrb kroz udruge građana</t>
  </si>
  <si>
    <t>Aktivnost 01:  Administrativno, tehničko i stručno osoblje</t>
  </si>
  <si>
    <t>Aktivnost 02:  Održavanje zgrada za redovito korištenje</t>
  </si>
  <si>
    <t>P2000301</t>
  </si>
  <si>
    <t>P2000302</t>
  </si>
  <si>
    <t>P2000303</t>
  </si>
  <si>
    <t>P2000401</t>
  </si>
  <si>
    <t>P2000402</t>
  </si>
  <si>
    <t>P2000403</t>
  </si>
  <si>
    <t>P2000501</t>
  </si>
  <si>
    <t>P2000601</t>
  </si>
  <si>
    <t>P2000701</t>
  </si>
  <si>
    <t>P2000702</t>
  </si>
  <si>
    <t>P2000703</t>
  </si>
  <si>
    <t>A200010101</t>
  </si>
  <si>
    <t>A200010102</t>
  </si>
  <si>
    <t>K200010101</t>
  </si>
  <si>
    <t>K200010102</t>
  </si>
  <si>
    <t>A200020101</t>
  </si>
  <si>
    <t>A200020102</t>
  </si>
  <si>
    <t>A200030101</t>
  </si>
  <si>
    <t>A200030102</t>
  </si>
  <si>
    <t>K200030201</t>
  </si>
  <si>
    <t>T200030301</t>
  </si>
  <si>
    <t>K200030301</t>
  </si>
  <si>
    <t>A200040101</t>
  </si>
  <si>
    <t>A200040201</t>
  </si>
  <si>
    <t>A200040202</t>
  </si>
  <si>
    <t>A200040301</t>
  </si>
  <si>
    <t>A200050101</t>
  </si>
  <si>
    <t>A200050102</t>
  </si>
  <si>
    <t>A200050103</t>
  </si>
  <si>
    <t>A200050104</t>
  </si>
  <si>
    <t>K200050101</t>
  </si>
  <si>
    <t>A200060101</t>
  </si>
  <si>
    <t>A200070101</t>
  </si>
  <si>
    <t>A200070102</t>
  </si>
  <si>
    <t>A200070201</t>
  </si>
  <si>
    <t>A200070301</t>
  </si>
  <si>
    <t>Poslovi deratizacije i dezinsekcije</t>
  </si>
  <si>
    <t>2</t>
  </si>
  <si>
    <t>5</t>
  </si>
  <si>
    <t>6</t>
  </si>
  <si>
    <t>7</t>
  </si>
  <si>
    <t>Doprinosi</t>
  </si>
  <si>
    <t>Prihodi od prodaje ili zamjene nefinancijske imovine i naknade s naslova osiguranja</t>
  </si>
  <si>
    <t>Namjenski primici</t>
  </si>
  <si>
    <t>Program</t>
  </si>
  <si>
    <t>Izvor</t>
  </si>
  <si>
    <t>Aktivnost/Projekt</t>
  </si>
  <si>
    <t>Funkcijska</t>
  </si>
  <si>
    <t>Program 02: Program političkih stranaka</t>
  </si>
  <si>
    <t>Program 03: Zaštita prava nacionalnih manjina</t>
  </si>
  <si>
    <t>Program 04: Razvoj civilnog društva</t>
  </si>
  <si>
    <t xml:space="preserve">A.        </t>
  </si>
  <si>
    <t>RAČUN PRIHODA I RASHODA</t>
  </si>
  <si>
    <t>Broj konta</t>
  </si>
  <si>
    <t>RAZLIKA - MANJAK / VIŠAK</t>
  </si>
  <si>
    <t>37</t>
  </si>
  <si>
    <t>A200040102</t>
  </si>
  <si>
    <t>0911</t>
  </si>
  <si>
    <t>K200060101</t>
  </si>
  <si>
    <t>0860</t>
  </si>
  <si>
    <t xml:space="preserve">Aktivnost 01: </t>
  </si>
  <si>
    <t>Aktivnost 02: Financiranje dječjeg vrtića</t>
  </si>
  <si>
    <t>Program 01: Organizacija, rekreacija i sportske aktivnosti</t>
  </si>
  <si>
    <t>Program 01:  Predškolsko, osnovnoškolsko i srednjoškolsko obrazovanje</t>
  </si>
  <si>
    <t>2023.</t>
  </si>
  <si>
    <t>Kapitalni projekt 01: Sanacija sportske dvorane "Škola Kosovo" - III. faza</t>
  </si>
  <si>
    <t>Tekući projekt 02: Nabava uredske opreme</t>
  </si>
  <si>
    <t>Kapitalni projekt 03: Izgradnja vodovoda Vrbnik</t>
  </si>
  <si>
    <t>K200030203</t>
  </si>
  <si>
    <t xml:space="preserve">Aktivnost 01:  Jednokratna naknada </t>
  </si>
  <si>
    <t>T200010102</t>
  </si>
  <si>
    <t>Kapitalni projekt 02: Sanacija zgrade Omladinskog Doma Vrbnik</t>
  </si>
  <si>
    <t>K200050102</t>
  </si>
  <si>
    <t>Kapitalni projekt 01: Izrada Plana upravljanja imovinom</t>
  </si>
  <si>
    <t>Kapitalni projekt 02: Izrada izmjena i dopuna Prostornog plana</t>
  </si>
  <si>
    <t>OPĆINA BISKUPIJA</t>
  </si>
  <si>
    <t>K200010106</t>
  </si>
  <si>
    <t>Tekući projekt 01: Procjena ugroženosti od požara</t>
  </si>
  <si>
    <t>T200020101</t>
  </si>
  <si>
    <t>Kapitalni projekt 01: Izgradnja i opremanje reciklažnog dvorišta za građev.otpad</t>
  </si>
  <si>
    <t>Kapitalni projekt 02: Izgradnja igrališta na području općine Biskupija</t>
  </si>
  <si>
    <t>K200060102</t>
  </si>
  <si>
    <t>Kapitalni projekt 05: Izrada Ortofoto plana općine Biskupija</t>
  </si>
  <si>
    <t>K200010105</t>
  </si>
  <si>
    <t>Humanitarna djelatnost Crvenog križa                                                                    i ostalih humanitarnih organizacija</t>
  </si>
  <si>
    <t>A. SAŽETAK RAČUNA PRIHODA I RASHODA</t>
  </si>
  <si>
    <t>B. SAŽETAK RAČUNA FINANCIRANJA</t>
  </si>
  <si>
    <t>C. PRENESENI VIŠAK ILI PRENESENI MANJAK I VIŠEGODIŠNJI PLAN URAVNOTEŽENJA</t>
  </si>
  <si>
    <t>VIŠAK/MANJAK+NETO FINANCIRANJE</t>
  </si>
  <si>
    <t>Ukupan donos viška/manjka iz prethodnih godina</t>
  </si>
  <si>
    <t>Višak/manjak iz prethodnih godina koji će se rasporediti/pokriti</t>
  </si>
  <si>
    <t>NETO FINANCIRANJE</t>
  </si>
  <si>
    <t>Konto/</t>
  </si>
  <si>
    <t>skupina</t>
  </si>
  <si>
    <t>B.       RAČUN  FINANCIRANJA</t>
  </si>
  <si>
    <t>34</t>
  </si>
  <si>
    <t>Program 01: Organiziranje i provođenje civilne zaštite</t>
  </si>
  <si>
    <t>Aktivost 03: HGSS</t>
  </si>
  <si>
    <t xml:space="preserve">Aktivnost 02:    Civilna zaštita </t>
  </si>
  <si>
    <t>Tekući projekt 01: Nabava spremnika za odvoz otpada</t>
  </si>
  <si>
    <t>Kapitalni projekt 06: Program raspolaganja poljoprivrednim zemljištem</t>
  </si>
  <si>
    <t>Kapitalni projekt 01: Rekonstrukcija Doma omladine Biskupija - IV. faza</t>
  </si>
  <si>
    <t>EUR</t>
  </si>
  <si>
    <t>Prihodi od upravnih i administativnih pristojbi, pristojbi po posebnim propisima i nak.</t>
  </si>
  <si>
    <t xml:space="preserve">  </t>
  </si>
  <si>
    <t>Izvještaj o izvršenju proračuna Općine Biskupija za razdoblje I-VI 2023. godine sadrži:</t>
  </si>
  <si>
    <t>1. Opći dio proračuna</t>
  </si>
  <si>
    <t>2. Posebni dio proračuna</t>
  </si>
  <si>
    <t>Izvršenje</t>
  </si>
  <si>
    <t>proračuna</t>
  </si>
  <si>
    <t>I-VI/2023</t>
  </si>
  <si>
    <t xml:space="preserve">PRIHODI UKUPNO  </t>
  </si>
  <si>
    <t xml:space="preserve">Prihodi poslovanja </t>
  </si>
  <si>
    <t xml:space="preserve">Prihodi od prodaje nefinancijske imovine </t>
  </si>
  <si>
    <t xml:space="preserve">RASHODI UKUPNO </t>
  </si>
  <si>
    <t xml:space="preserve">Rashodi poslovanja </t>
  </si>
  <si>
    <t xml:space="preserve">Rashodi za nabavu nefinancijske imovine  </t>
  </si>
  <si>
    <t xml:space="preserve">                                           IZVJEŠTAJ O IZVRŠENJU PRORAČUNA OPĆINE BISKUPIJA</t>
  </si>
  <si>
    <t xml:space="preserve">                                                                       ZA RAZDOBLJE  I - VI  2023. GODINE</t>
  </si>
  <si>
    <t>I-VI/2022</t>
  </si>
  <si>
    <t>3/1</t>
  </si>
  <si>
    <t>3/2</t>
  </si>
  <si>
    <t>proračuna      I-VI/2022</t>
  </si>
  <si>
    <t>proračuna          I-VI/2023</t>
  </si>
  <si>
    <t>41</t>
  </si>
  <si>
    <t>45</t>
  </si>
  <si>
    <t>Rashodi za nabavu neproizvedene dugotrajne imovine</t>
  </si>
  <si>
    <t>Rashod za dodatna ulaganja na nefinancijskoj imovini</t>
  </si>
  <si>
    <t>I-VI</t>
  </si>
  <si>
    <t>Rashodi za nabavu neproizvedene imovine</t>
  </si>
  <si>
    <t>Rashodi za dodatna ulaganja na građevinskim objektima</t>
  </si>
  <si>
    <t>K200010107</t>
  </si>
  <si>
    <t>Kapitalni projekt 07: Izrada Plana djelovanja u području prirodnih nepogoda</t>
  </si>
  <si>
    <t>K200030204</t>
  </si>
  <si>
    <t>Kapitalni projekt 04: Izgradnja javne rasvjete</t>
  </si>
  <si>
    <t>K200040102</t>
  </si>
  <si>
    <t>Kapitalni projekt 012: Izgradnja dječjeg vrtića</t>
  </si>
  <si>
    <t>Tekuće donacije</t>
  </si>
  <si>
    <t>Aktivnost 02:</t>
  </si>
  <si>
    <t>Tekuće donacije u zdravstvu</t>
  </si>
  <si>
    <t xml:space="preserve">                      III. IZVJEŠTAJ O ZADUŽIVANJU NA DOMAĆEM I STRANOM TRŽIŠTU NOVCA I KAPITALA</t>
  </si>
  <si>
    <t>U razdoblju od I-VI/2023. godine Općina Biskupija nije se zaduživala na domaćem i stranom tržištu novca i kapitala.</t>
  </si>
  <si>
    <t>Kapitalni projekt 08: Nabava službenog vozila</t>
  </si>
  <si>
    <t>K200010108</t>
  </si>
  <si>
    <t>K200010109</t>
  </si>
  <si>
    <t>Kapitalni projekt 09: Izrada projektne dokumentacije - Multifunkcionalni centar</t>
  </si>
  <si>
    <t>T200030302</t>
  </si>
  <si>
    <t xml:space="preserve">                                                      IV. IZVJEŠTAJ O KRIŠTENJU PRORAČUNSKE ZALIHE</t>
  </si>
  <si>
    <t xml:space="preserve">             Članak 6.</t>
  </si>
  <si>
    <t>U razdoblju od I-VI/2023. godine Općina Biskupija nije koristila sredstva proračunske zalihe.</t>
  </si>
  <si>
    <t xml:space="preserve">                          V. IZVJEŠTAJ O DANIM DRŽAVNIM JAMSTVIMA I IZDACIMA PO DRŽAVNIM JAMSTVIMA</t>
  </si>
  <si>
    <t xml:space="preserve">             Članak 7.</t>
  </si>
  <si>
    <t>U razdoblju od I-VI/2023. godine Općina Biskupija nije davala jamstva, niti je imala izdatke po državnim jamstvima.</t>
  </si>
  <si>
    <t xml:space="preserve">                              VI. OBRAZLOŽENJE OSTVARENJA PRIHODA I PRIMITAKA, RASHODA I IZDATAKA</t>
  </si>
  <si>
    <t xml:space="preserve">          Članak 8.</t>
  </si>
  <si>
    <t>U prilogu ovog izvještaja daje se Obrazloženje uz Polugodišnji izvještaj o izvršenju Proračuna Općine Biskupija.</t>
  </si>
  <si>
    <t>Tekući Projekt 02: Sanacija divljih deponija</t>
  </si>
  <si>
    <t>3. Obrazloženje</t>
  </si>
  <si>
    <t>4. Posebne izvještaje</t>
  </si>
  <si>
    <t>Opći dio izvještaja o izvršenju proračuna sadrži:sažetak Računa prihoda i rashoda i Računa finabciranja, Račun prihoda i rashoda i Račun financiranja</t>
  </si>
  <si>
    <t>Račun prihoda i rashoda sadrži prikaz prihoda i rashoda i iskazuje se prema proračunskim klasifikacijama u izvještajima:</t>
  </si>
  <si>
    <t>2/1</t>
  </si>
  <si>
    <t>Posebni dio Izvještaja o izvršenju Proračuna za I-VI/2023. godine iskazuje se u izvještajima po organizacijskoj  klasifikaciji i po programskoj klasifikaciji</t>
  </si>
  <si>
    <t>, kako slijedi:</t>
  </si>
  <si>
    <t>donosi</t>
  </si>
  <si>
    <t xml:space="preserve">Temeljem odredbi članka 88. stavka 2. Zakona o proračunu (Narodne novine, br.144/21.) Općinsko vijeće Općine Biskupija dana 10.studenoga 2023.godine, </t>
  </si>
  <si>
    <t>KLASA: 400-01/23-01/7</t>
  </si>
  <si>
    <t>Orlić, 10.studenoga 2023. godine</t>
  </si>
  <si>
    <t>URBROJ: 2182-17-01-23-01</t>
  </si>
  <si>
    <t>Predsjednik</t>
  </si>
  <si>
    <t>Dragan Vukmirović</t>
  </si>
  <si>
    <t>OPĆINSKO VIJEĆE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</si>
</sst>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_-* #,##0\ _k_n_-;\-* #,##0\ _k_n_-;_-* &quot;-&quot;??\ _k_n_-;_-@_-"/>
    <numFmt numFmtId="166" formatCode="#,##0_ ;\-#,##0\ 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477">
    <xf numFmtId="0" fontId="0" fillId="0" borderId="0" xfId="0"/>
    <xf numFmtId="49" fontId="0" fillId="0" borderId="0" xfId="0" applyNumberFormat="1"/>
    <xf numFmtId="49" fontId="7" fillId="0" borderId="0" xfId="0" applyNumberFormat="1" applyFont="1"/>
    <xf numFmtId="49" fontId="5" fillId="0" borderId="0" xfId="0" applyNumberFormat="1" applyFont="1"/>
    <xf numFmtId="49" fontId="9" fillId="0" borderId="0" xfId="0" applyNumberFormat="1" applyFont="1" applyAlignment="1">
      <alignment horizontal="left"/>
    </xf>
    <xf numFmtId="0" fontId="15" fillId="0" borderId="0" xfId="2" applyFont="1"/>
    <xf numFmtId="0" fontId="11" fillId="0" borderId="0" xfId="0" applyFont="1"/>
    <xf numFmtId="0" fontId="11" fillId="0" borderId="0" xfId="0" applyFont="1" applyAlignment="1">
      <alignment horizontal="center"/>
    </xf>
    <xf numFmtId="49" fontId="7" fillId="0" borderId="6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10" fillId="6" borderId="15" xfId="0" applyNumberFormat="1" applyFont="1" applyFill="1" applyBorder="1" applyAlignment="1">
      <alignment vertical="center"/>
    </xf>
    <xf numFmtId="49" fontId="13" fillId="3" borderId="2" xfId="0" applyNumberFormat="1" applyFont="1" applyFill="1" applyBorder="1" applyAlignment="1">
      <alignment vertical="center"/>
    </xf>
    <xf numFmtId="49" fontId="13" fillId="3" borderId="13" xfId="0" applyNumberFormat="1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2" fillId="2" borderId="2" xfId="0" applyNumberFormat="1" applyFont="1" applyFill="1" applyBorder="1" applyAlignment="1">
      <alignment vertical="center"/>
    </xf>
    <xf numFmtId="49" fontId="12" fillId="2" borderId="13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6" borderId="8" xfId="0" applyNumberFormat="1" applyFont="1" applyFill="1" applyBorder="1" applyAlignment="1">
      <alignment vertical="center"/>
    </xf>
    <xf numFmtId="49" fontId="16" fillId="6" borderId="15" xfId="0" applyNumberFormat="1" applyFont="1" applyFill="1" applyBorder="1" applyAlignment="1">
      <alignment vertical="center"/>
    </xf>
    <xf numFmtId="49" fontId="17" fillId="6" borderId="15" xfId="0" applyNumberFormat="1" applyFont="1" applyFill="1" applyBorder="1" applyAlignment="1">
      <alignment vertical="center"/>
    </xf>
    <xf numFmtId="0" fontId="18" fillId="6" borderId="15" xfId="0" applyFont="1" applyFill="1" applyBorder="1" applyAlignment="1">
      <alignment vertical="center"/>
    </xf>
    <xf numFmtId="0" fontId="18" fillId="6" borderId="9" xfId="0" applyFont="1" applyFill="1" applyBorder="1" applyAlignment="1">
      <alignment vertical="center"/>
    </xf>
    <xf numFmtId="49" fontId="17" fillId="6" borderId="8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5" fontId="7" fillId="0" borderId="0" xfId="1" applyNumberFormat="1" applyFont="1" applyAlignment="1">
      <alignment horizontal="center" vertical="center"/>
    </xf>
    <xf numFmtId="49" fontId="20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21" fillId="0" borderId="0" xfId="2" applyFont="1"/>
    <xf numFmtId="0" fontId="22" fillId="0" borderId="0" xfId="0" applyFont="1"/>
    <xf numFmtId="49" fontId="16" fillId="9" borderId="2" xfId="0" applyNumberFormat="1" applyFont="1" applyFill="1" applyBorder="1" applyAlignment="1">
      <alignment vertical="center"/>
    </xf>
    <xf numFmtId="49" fontId="16" fillId="9" borderId="13" xfId="0" applyNumberFormat="1" applyFont="1" applyFill="1" applyBorder="1" applyAlignment="1">
      <alignment vertical="center"/>
    </xf>
    <xf numFmtId="49" fontId="16" fillId="9" borderId="6" xfId="0" applyNumberFormat="1" applyFont="1" applyFill="1" applyBorder="1" applyAlignment="1">
      <alignment vertical="center"/>
    </xf>
    <xf numFmtId="49" fontId="16" fillId="9" borderId="0" xfId="0" applyNumberFormat="1" applyFont="1" applyFill="1" applyAlignment="1">
      <alignment vertical="center"/>
    </xf>
    <xf numFmtId="49" fontId="16" fillId="12" borderId="14" xfId="0" applyNumberFormat="1" applyFont="1" applyFill="1" applyBorder="1" applyAlignment="1">
      <alignment vertical="center"/>
    </xf>
    <xf numFmtId="49" fontId="16" fillId="12" borderId="15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10" fillId="6" borderId="8" xfId="0" applyNumberFormat="1" applyFont="1" applyFill="1" applyBorder="1" applyAlignment="1">
      <alignment horizontal="center" vertical="center"/>
    </xf>
    <xf numFmtId="49" fontId="10" fillId="6" borderId="15" xfId="0" applyNumberFormat="1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6" fillId="12" borderId="14" xfId="0" applyNumberFormat="1" applyFont="1" applyFill="1" applyBorder="1" applyAlignment="1">
      <alignment horizontal="center" vertical="center"/>
    </xf>
    <xf numFmtId="49" fontId="16" fillId="12" borderId="15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vertical="center"/>
    </xf>
    <xf numFmtId="49" fontId="16" fillId="2" borderId="12" xfId="0" applyNumberFormat="1" applyFont="1" applyFill="1" applyBorder="1" applyAlignment="1">
      <alignment vertical="center"/>
    </xf>
    <xf numFmtId="49" fontId="12" fillId="2" borderId="11" xfId="0" applyNumberFormat="1" applyFont="1" applyFill="1" applyBorder="1" applyAlignment="1">
      <alignment vertical="center"/>
    </xf>
    <xf numFmtId="49" fontId="16" fillId="11" borderId="4" xfId="0" applyNumberFormat="1" applyFont="1" applyFill="1" applyBorder="1" applyAlignment="1">
      <alignment vertical="center"/>
    </xf>
    <xf numFmtId="49" fontId="16" fillId="9" borderId="1" xfId="0" applyNumberFormat="1" applyFont="1" applyFill="1" applyBorder="1" applyAlignment="1">
      <alignment vertical="center"/>
    </xf>
    <xf numFmtId="49" fontId="16" fillId="9" borderId="10" xfId="0" applyNumberFormat="1" applyFont="1" applyFill="1" applyBorder="1" applyAlignment="1">
      <alignment vertical="center"/>
    </xf>
    <xf numFmtId="49" fontId="16" fillId="9" borderId="5" xfId="0" applyNumberFormat="1" applyFont="1" applyFill="1" applyBorder="1" applyAlignment="1">
      <alignment vertical="center"/>
    </xf>
    <xf numFmtId="49" fontId="16" fillId="9" borderId="3" xfId="0" applyNumberFormat="1" applyFont="1" applyFill="1" applyBorder="1" applyAlignment="1">
      <alignment vertical="center"/>
    </xf>
    <xf numFmtId="49" fontId="16" fillId="9" borderId="7" xfId="0" applyNumberFormat="1" applyFont="1" applyFill="1" applyBorder="1" applyAlignment="1">
      <alignment vertical="center"/>
    </xf>
    <xf numFmtId="49" fontId="16" fillId="8" borderId="4" xfId="0" applyNumberFormat="1" applyFont="1" applyFill="1" applyBorder="1" applyAlignment="1">
      <alignment vertical="center"/>
    </xf>
    <xf numFmtId="49" fontId="16" fillId="8" borderId="8" xfId="0" applyNumberFormat="1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vertical="center"/>
    </xf>
    <xf numFmtId="49" fontId="7" fillId="5" borderId="15" xfId="0" applyNumberFormat="1" applyFont="1" applyFill="1" applyBorder="1" applyAlignment="1">
      <alignment vertical="center"/>
    </xf>
    <xf numFmtId="49" fontId="7" fillId="5" borderId="9" xfId="0" applyNumberFormat="1" applyFont="1" applyFill="1" applyBorder="1" applyAlignment="1">
      <alignment vertical="center"/>
    </xf>
    <xf numFmtId="49" fontId="16" fillId="12" borderId="4" xfId="0" applyNumberFormat="1" applyFont="1" applyFill="1" applyBorder="1" applyAlignment="1">
      <alignment vertical="center"/>
    </xf>
    <xf numFmtId="49" fontId="16" fillId="12" borderId="8" xfId="0" applyNumberFormat="1" applyFont="1" applyFill="1" applyBorder="1" applyAlignment="1">
      <alignment horizontal="center" vertical="center"/>
    </xf>
    <xf numFmtId="49" fontId="16" fillId="12" borderId="9" xfId="0" applyNumberFormat="1" applyFont="1" applyFill="1" applyBorder="1" applyAlignment="1">
      <alignment vertical="center"/>
    </xf>
    <xf numFmtId="49" fontId="23" fillId="12" borderId="5" xfId="0" applyNumberFormat="1" applyFont="1" applyFill="1" applyBorder="1" applyAlignment="1">
      <alignment vertical="center"/>
    </xf>
    <xf numFmtId="49" fontId="16" fillId="7" borderId="15" xfId="0" applyNumberFormat="1" applyFont="1" applyFill="1" applyBorder="1" applyAlignment="1">
      <alignment horizontal="center" vertical="center"/>
    </xf>
    <xf numFmtId="49" fontId="16" fillId="7" borderId="15" xfId="0" applyNumberFormat="1" applyFont="1" applyFill="1" applyBorder="1" applyAlignment="1">
      <alignment vertical="center"/>
    </xf>
    <xf numFmtId="49" fontId="16" fillId="7" borderId="9" xfId="0" applyNumberFormat="1" applyFont="1" applyFill="1" applyBorder="1" applyAlignment="1">
      <alignment vertical="center"/>
    </xf>
    <xf numFmtId="49" fontId="16" fillId="7" borderId="13" xfId="0" applyNumberFormat="1" applyFont="1" applyFill="1" applyBorder="1" applyAlignment="1">
      <alignment vertical="center"/>
    </xf>
    <xf numFmtId="49" fontId="16" fillId="7" borderId="14" xfId="0" applyNumberFormat="1" applyFont="1" applyFill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5" borderId="15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16" fillId="7" borderId="4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vertical="center"/>
    </xf>
    <xf numFmtId="165" fontId="7" fillId="0" borderId="0" xfId="1" applyNumberFormat="1" applyFont="1" applyBorder="1" applyAlignment="1">
      <alignment horizontal="center" vertical="center"/>
    </xf>
    <xf numFmtId="49" fontId="16" fillId="13" borderId="4" xfId="0" applyNumberFormat="1" applyFont="1" applyFill="1" applyBorder="1" applyAlignment="1">
      <alignment vertical="center"/>
    </xf>
    <xf numFmtId="49" fontId="16" fillId="13" borderId="8" xfId="0" applyNumberFormat="1" applyFont="1" applyFill="1" applyBorder="1" applyAlignment="1">
      <alignment horizontal="center" vertical="center"/>
    </xf>
    <xf numFmtId="49" fontId="16" fillId="13" borderId="15" xfId="0" applyNumberFormat="1" applyFont="1" applyFill="1" applyBorder="1" applyAlignment="1">
      <alignment horizontal="center" vertical="center"/>
    </xf>
    <xf numFmtId="49" fontId="16" fillId="13" borderId="15" xfId="0" applyNumberFormat="1" applyFont="1" applyFill="1" applyBorder="1" applyAlignment="1">
      <alignment vertical="center"/>
    </xf>
    <xf numFmtId="49" fontId="16" fillId="13" borderId="9" xfId="0" applyNumberFormat="1" applyFont="1" applyFill="1" applyBorder="1" applyAlignment="1">
      <alignment vertical="center"/>
    </xf>
    <xf numFmtId="49" fontId="16" fillId="10" borderId="15" xfId="0" applyNumberFormat="1" applyFont="1" applyFill="1" applyBorder="1" applyAlignment="1">
      <alignment horizontal="center" vertical="center"/>
    </xf>
    <xf numFmtId="49" fontId="16" fillId="10" borderId="15" xfId="0" applyNumberFormat="1" applyFont="1" applyFill="1" applyBorder="1" applyAlignment="1">
      <alignment vertical="center"/>
    </xf>
    <xf numFmtId="49" fontId="16" fillId="10" borderId="9" xfId="0" applyNumberFormat="1" applyFont="1" applyFill="1" applyBorder="1" applyAlignment="1">
      <alignment vertical="center"/>
    </xf>
    <xf numFmtId="165" fontId="7" fillId="0" borderId="2" xfId="1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165" fontId="7" fillId="0" borderId="11" xfId="1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49" fontId="16" fillId="12" borderId="12" xfId="0" applyNumberFormat="1" applyFont="1" applyFill="1" applyBorder="1" applyAlignment="1">
      <alignment vertical="center"/>
    </xf>
    <xf numFmtId="165" fontId="16" fillId="13" borderId="8" xfId="0" applyNumberFormat="1" applyFont="1" applyFill="1" applyBorder="1" applyAlignment="1">
      <alignment vertical="center"/>
    </xf>
    <xf numFmtId="165" fontId="16" fillId="10" borderId="8" xfId="1" applyNumberFormat="1" applyFont="1" applyFill="1" applyBorder="1" applyAlignment="1">
      <alignment vertical="center"/>
    </xf>
    <xf numFmtId="165" fontId="16" fillId="12" borderId="8" xfId="1" applyNumberFormat="1" applyFont="1" applyFill="1" applyBorder="1" applyAlignment="1">
      <alignment vertical="center"/>
    </xf>
    <xf numFmtId="165" fontId="16" fillId="7" borderId="8" xfId="1" applyNumberFormat="1" applyFont="1" applyFill="1" applyBorder="1" applyAlignment="1">
      <alignment vertical="center"/>
    </xf>
    <xf numFmtId="165" fontId="7" fillId="5" borderId="8" xfId="1" applyNumberFormat="1" applyFont="1" applyFill="1" applyBorder="1" applyAlignment="1">
      <alignment vertical="center"/>
    </xf>
    <xf numFmtId="49" fontId="16" fillId="10" borderId="4" xfId="0" applyNumberFormat="1" applyFont="1" applyFill="1" applyBorder="1" applyAlignment="1">
      <alignment vertical="center"/>
    </xf>
    <xf numFmtId="49" fontId="16" fillId="12" borderId="5" xfId="0" applyNumberFormat="1" applyFont="1" applyFill="1" applyBorder="1" applyAlignment="1">
      <alignment vertical="center"/>
    </xf>
    <xf numFmtId="49" fontId="16" fillId="8" borderId="9" xfId="0" applyNumberFormat="1" applyFont="1" applyFill="1" applyBorder="1" applyAlignment="1">
      <alignment horizontal="center" vertical="center"/>
    </xf>
    <xf numFmtId="49" fontId="16" fillId="7" borderId="3" xfId="0" applyNumberFormat="1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center" vertical="center"/>
    </xf>
    <xf numFmtId="49" fontId="16" fillId="10" borderId="8" xfId="0" applyNumberFormat="1" applyFont="1" applyFill="1" applyBorder="1" applyAlignment="1">
      <alignment horizontal="center" vertical="center"/>
    </xf>
    <xf numFmtId="49" fontId="16" fillId="12" borderId="11" xfId="0" applyNumberFormat="1" applyFont="1" applyFill="1" applyBorder="1" applyAlignment="1">
      <alignment horizontal="center" vertical="center"/>
    </xf>
    <xf numFmtId="49" fontId="23" fillId="12" borderId="4" xfId="0" applyNumberFormat="1" applyFont="1" applyFill="1" applyBorder="1" applyAlignment="1">
      <alignment vertical="center"/>
    </xf>
    <xf numFmtId="49" fontId="10" fillId="9" borderId="0" xfId="0" applyNumberFormat="1" applyFont="1" applyFill="1" applyAlignment="1">
      <alignment vertical="center"/>
    </xf>
    <xf numFmtId="165" fontId="7" fillId="0" borderId="6" xfId="1" applyNumberFormat="1" applyFont="1" applyBorder="1" applyAlignment="1">
      <alignment vertical="center"/>
    </xf>
    <xf numFmtId="165" fontId="7" fillId="0" borderId="6" xfId="1" applyNumberFormat="1" applyFont="1" applyBorder="1" applyAlignment="1">
      <alignment horizontal="left" vertical="center"/>
    </xf>
    <xf numFmtId="165" fontId="16" fillId="10" borderId="8" xfId="0" applyNumberFormat="1" applyFont="1" applyFill="1" applyBorder="1" applyAlignment="1">
      <alignment vertical="center"/>
    </xf>
    <xf numFmtId="49" fontId="16" fillId="7" borderId="12" xfId="0" applyNumberFormat="1" applyFont="1" applyFill="1" applyBorder="1" applyAlignment="1">
      <alignment horizontal="center" vertical="center"/>
    </xf>
    <xf numFmtId="165" fontId="16" fillId="7" borderId="8" xfId="1" applyNumberFormat="1" applyFont="1" applyFill="1" applyBorder="1" applyAlignment="1">
      <alignment horizontal="center" vertical="center"/>
    </xf>
    <xf numFmtId="165" fontId="7" fillId="5" borderId="8" xfId="1" applyNumberFormat="1" applyFont="1" applyFill="1" applyBorder="1" applyAlignment="1">
      <alignment horizontal="center" vertical="center"/>
    </xf>
    <xf numFmtId="165" fontId="7" fillId="5" borderId="15" xfId="1" applyNumberFormat="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vertical="center"/>
    </xf>
    <xf numFmtId="0" fontId="19" fillId="9" borderId="12" xfId="0" applyFont="1" applyFill="1" applyBorder="1" applyAlignment="1">
      <alignment vertical="center"/>
    </xf>
    <xf numFmtId="165" fontId="7" fillId="0" borderId="7" xfId="1" applyNumberFormat="1" applyFont="1" applyFill="1" applyBorder="1" applyAlignment="1">
      <alignment vertical="center"/>
    </xf>
    <xf numFmtId="165" fontId="16" fillId="7" borderId="9" xfId="1" applyNumberFormat="1" applyFont="1" applyFill="1" applyBorder="1" applyAlignment="1">
      <alignment vertical="center"/>
    </xf>
    <xf numFmtId="165" fontId="7" fillId="5" borderId="9" xfId="1" applyNumberFormat="1" applyFont="1" applyFill="1" applyBorder="1" applyAlignment="1">
      <alignment vertical="center"/>
    </xf>
    <xf numFmtId="165" fontId="7" fillId="5" borderId="9" xfId="1" applyNumberFormat="1" applyFont="1" applyFill="1" applyBorder="1" applyAlignment="1">
      <alignment horizontal="center" vertical="center"/>
    </xf>
    <xf numFmtId="165" fontId="16" fillId="10" borderId="8" xfId="1" applyNumberFormat="1" applyFont="1" applyFill="1" applyBorder="1" applyAlignment="1">
      <alignment horizontal="left" vertical="center"/>
    </xf>
    <xf numFmtId="165" fontId="16" fillId="7" borderId="8" xfId="1" applyNumberFormat="1" applyFont="1" applyFill="1" applyBorder="1" applyAlignment="1">
      <alignment horizontal="left" vertical="center"/>
    </xf>
    <xf numFmtId="165" fontId="7" fillId="5" borderId="8" xfId="1" applyNumberFormat="1" applyFont="1" applyFill="1" applyBorder="1" applyAlignment="1">
      <alignment horizontal="left" vertical="center"/>
    </xf>
    <xf numFmtId="165" fontId="16" fillId="12" borderId="8" xfId="0" applyNumberFormat="1" applyFont="1" applyFill="1" applyBorder="1" applyAlignment="1">
      <alignment vertical="center"/>
    </xf>
    <xf numFmtId="165" fontId="16" fillId="7" borderId="9" xfId="1" applyNumberFormat="1" applyFont="1" applyFill="1" applyBorder="1" applyAlignment="1">
      <alignment horizontal="center" vertical="center"/>
    </xf>
    <xf numFmtId="49" fontId="16" fillId="12" borderId="4" xfId="0" applyNumberFormat="1" applyFont="1" applyFill="1" applyBorder="1" applyAlignment="1">
      <alignment horizontal="left" vertical="center"/>
    </xf>
    <xf numFmtId="165" fontId="16" fillId="12" borderId="8" xfId="1" applyNumberFormat="1" applyFont="1" applyFill="1" applyBorder="1" applyAlignment="1">
      <alignment horizontal="center" vertical="center"/>
    </xf>
    <xf numFmtId="165" fontId="16" fillId="10" borderId="8" xfId="1" applyNumberFormat="1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6" fillId="7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9" fillId="9" borderId="6" xfId="0" applyFont="1" applyFill="1" applyBorder="1" applyAlignment="1">
      <alignment vertical="center"/>
    </xf>
    <xf numFmtId="0" fontId="19" fillId="9" borderId="11" xfId="0" applyFont="1" applyFill="1" applyBorder="1" applyAlignment="1">
      <alignment vertical="center"/>
    </xf>
    <xf numFmtId="49" fontId="10" fillId="8" borderId="14" xfId="0" applyNumberFormat="1" applyFont="1" applyFill="1" applyBorder="1" applyAlignment="1">
      <alignment vertical="center"/>
    </xf>
    <xf numFmtId="49" fontId="16" fillId="8" borderId="5" xfId="0" applyNumberFormat="1" applyFont="1" applyFill="1" applyBorder="1" applyAlignment="1">
      <alignment vertical="center"/>
    </xf>
    <xf numFmtId="49" fontId="16" fillId="9" borderId="14" xfId="0" applyNumberFormat="1" applyFont="1" applyFill="1" applyBorder="1" applyAlignment="1">
      <alignment vertical="center"/>
    </xf>
    <xf numFmtId="49" fontId="10" fillId="9" borderId="14" xfId="0" applyNumberFormat="1" applyFont="1" applyFill="1" applyBorder="1" applyAlignment="1">
      <alignment vertical="center"/>
    </xf>
    <xf numFmtId="165" fontId="7" fillId="0" borderId="2" xfId="1" applyNumberFormat="1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vertical="center"/>
    </xf>
    <xf numFmtId="165" fontId="7" fillId="0" borderId="8" xfId="1" applyNumberFormat="1" applyFont="1" applyBorder="1" applyAlignment="1">
      <alignment horizontal="center" vertical="center"/>
    </xf>
    <xf numFmtId="165" fontId="7" fillId="0" borderId="15" xfId="1" applyNumberFormat="1" applyFont="1" applyBorder="1" applyAlignment="1">
      <alignment horizontal="center" vertical="center"/>
    </xf>
    <xf numFmtId="165" fontId="7" fillId="0" borderId="9" xfId="1" applyNumberFormat="1" applyFont="1" applyFill="1" applyBorder="1" applyAlignment="1">
      <alignment vertical="center"/>
    </xf>
    <xf numFmtId="165" fontId="7" fillId="0" borderId="3" xfId="1" applyNumberFormat="1" applyFont="1" applyFill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49" fontId="16" fillId="11" borderId="9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20" fillId="3" borderId="6" xfId="0" applyNumberFormat="1" applyFont="1" applyFill="1" applyBorder="1" applyAlignment="1">
      <alignment vertical="center"/>
    </xf>
    <xf numFmtId="49" fontId="6" fillId="6" borderId="15" xfId="0" applyNumberFormat="1" applyFont="1" applyFill="1" applyBorder="1" applyAlignment="1">
      <alignment horizontal="center" vertical="center"/>
    </xf>
    <xf numFmtId="49" fontId="16" fillId="11" borderId="8" xfId="0" applyNumberFormat="1" applyFont="1" applyFill="1" applyBorder="1" applyAlignment="1">
      <alignment vertical="center"/>
    </xf>
    <xf numFmtId="165" fontId="16" fillId="11" borderId="15" xfId="1" applyNumberFormat="1" applyFont="1" applyFill="1" applyBorder="1" applyAlignment="1">
      <alignment vertical="center"/>
    </xf>
    <xf numFmtId="49" fontId="20" fillId="3" borderId="0" xfId="0" applyNumberFormat="1" applyFont="1" applyFill="1" applyAlignment="1">
      <alignment vertical="center"/>
    </xf>
    <xf numFmtId="49" fontId="16" fillId="2" borderId="11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/>
    </xf>
    <xf numFmtId="49" fontId="16" fillId="11" borderId="8" xfId="0" applyNumberFormat="1" applyFont="1" applyFill="1" applyBorder="1" applyAlignment="1">
      <alignment horizontal="center" vertical="center"/>
    </xf>
    <xf numFmtId="49" fontId="16" fillId="11" borderId="15" xfId="0" applyNumberFormat="1" applyFont="1" applyFill="1" applyBorder="1" applyAlignment="1">
      <alignment horizontal="center" vertical="center"/>
    </xf>
    <xf numFmtId="49" fontId="16" fillId="11" borderId="9" xfId="0" applyNumberFormat="1" applyFont="1" applyFill="1" applyBorder="1" applyAlignment="1">
      <alignment horizontal="center" vertical="center"/>
    </xf>
    <xf numFmtId="164" fontId="16" fillId="11" borderId="15" xfId="1" applyFont="1" applyFill="1" applyBorder="1" applyAlignment="1">
      <alignment vertical="center"/>
    </xf>
    <xf numFmtId="49" fontId="16" fillId="11" borderId="11" xfId="0" applyNumberFormat="1" applyFont="1" applyFill="1" applyBorder="1" applyAlignment="1">
      <alignment horizontal="center" vertical="center"/>
    </xf>
    <xf numFmtId="49" fontId="16" fillId="11" borderId="14" xfId="0" applyNumberFormat="1" applyFont="1" applyFill="1" applyBorder="1" applyAlignment="1">
      <alignment horizontal="center" vertical="center"/>
    </xf>
    <xf numFmtId="49" fontId="16" fillId="11" borderId="12" xfId="0" applyNumberFormat="1" applyFont="1" applyFill="1" applyBorder="1" applyAlignment="1">
      <alignment horizontal="center" vertical="center"/>
    </xf>
    <xf numFmtId="49" fontId="16" fillId="11" borderId="5" xfId="0" applyNumberFormat="1" applyFont="1" applyFill="1" applyBorder="1" applyAlignment="1">
      <alignment vertical="center"/>
    </xf>
    <xf numFmtId="49" fontId="16" fillId="11" borderId="11" xfId="0" applyNumberFormat="1" applyFont="1" applyFill="1" applyBorder="1" applyAlignment="1">
      <alignment vertical="center"/>
    </xf>
    <xf numFmtId="49" fontId="16" fillId="11" borderId="12" xfId="0" applyNumberFormat="1" applyFont="1" applyFill="1" applyBorder="1" applyAlignment="1">
      <alignment vertical="center"/>
    </xf>
    <xf numFmtId="49" fontId="16" fillId="2" borderId="2" xfId="0" applyNumberFormat="1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12" fillId="2" borderId="14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horizontal="left"/>
    </xf>
    <xf numFmtId="49" fontId="16" fillId="6" borderId="11" xfId="0" applyNumberFormat="1" applyFont="1" applyFill="1" applyBorder="1" applyAlignment="1">
      <alignment horizontal="center" vertical="center"/>
    </xf>
    <xf numFmtId="49" fontId="16" fillId="6" borderId="14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/>
    </xf>
    <xf numFmtId="49" fontId="7" fillId="5" borderId="15" xfId="0" applyNumberFormat="1" applyFont="1" applyFill="1" applyBorder="1" applyAlignment="1">
      <alignment horizontal="left" vertical="center"/>
    </xf>
    <xf numFmtId="165" fontId="7" fillId="0" borderId="7" xfId="1" applyNumberFormat="1" applyFont="1" applyFill="1" applyBorder="1" applyAlignment="1">
      <alignment horizontal="center" vertical="center"/>
    </xf>
    <xf numFmtId="49" fontId="12" fillId="11" borderId="8" xfId="0" applyNumberFormat="1" applyFont="1" applyFill="1" applyBorder="1" applyAlignment="1">
      <alignment horizontal="center" vertical="center"/>
    </xf>
    <xf numFmtId="49" fontId="12" fillId="11" borderId="15" xfId="0" applyNumberFormat="1" applyFont="1" applyFill="1" applyBorder="1" applyAlignment="1">
      <alignment horizontal="center" vertical="center"/>
    </xf>
    <xf numFmtId="49" fontId="12" fillId="11" borderId="9" xfId="0" applyNumberFormat="1" applyFont="1" applyFill="1" applyBorder="1" applyAlignment="1">
      <alignment horizontal="center" vertical="center"/>
    </xf>
    <xf numFmtId="165" fontId="7" fillId="0" borderId="15" xfId="1" applyNumberFormat="1" applyFont="1" applyFill="1" applyBorder="1" applyAlignment="1">
      <alignment vertical="center"/>
    </xf>
    <xf numFmtId="1" fontId="7" fillId="5" borderId="15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49" fontId="17" fillId="0" borderId="9" xfId="0" applyNumberFormat="1" applyFont="1" applyBorder="1" applyAlignment="1">
      <alignment vertical="center"/>
    </xf>
    <xf numFmtId="49" fontId="7" fillId="6" borderId="2" xfId="0" applyNumberFormat="1" applyFont="1" applyFill="1" applyBorder="1" applyAlignment="1">
      <alignment vertical="center"/>
    </xf>
    <xf numFmtId="49" fontId="17" fillId="6" borderId="13" xfId="0" applyNumberFormat="1" applyFont="1" applyFill="1" applyBorder="1" applyAlignment="1">
      <alignment vertical="center"/>
    </xf>
    <xf numFmtId="49" fontId="17" fillId="0" borderId="15" xfId="0" applyNumberFormat="1" applyFont="1" applyBorder="1" applyAlignment="1">
      <alignment vertical="center"/>
    </xf>
    <xf numFmtId="49" fontId="17" fillId="0" borderId="8" xfId="0" applyNumberFormat="1" applyFont="1" applyBorder="1" applyAlignment="1">
      <alignment vertical="center"/>
    </xf>
    <xf numFmtId="49" fontId="18" fillId="6" borderId="13" xfId="0" applyNumberFormat="1" applyFont="1" applyFill="1" applyBorder="1" applyAlignment="1">
      <alignment vertical="center"/>
    </xf>
    <xf numFmtId="0" fontId="18" fillId="6" borderId="13" xfId="0" applyFont="1" applyFill="1" applyBorder="1" applyAlignment="1">
      <alignment vertical="center"/>
    </xf>
    <xf numFmtId="0" fontId="18" fillId="6" borderId="3" xfId="0" applyFont="1" applyFill="1" applyBorder="1" applyAlignment="1">
      <alignment vertical="center"/>
    </xf>
    <xf numFmtId="165" fontId="7" fillId="0" borderId="8" xfId="1" applyNumberFormat="1" applyFont="1" applyFill="1" applyBorder="1" applyAlignment="1">
      <alignment vertical="center"/>
    </xf>
    <xf numFmtId="49" fontId="16" fillId="2" borderId="9" xfId="0" applyNumberFormat="1" applyFont="1" applyFill="1" applyBorder="1" applyAlignment="1">
      <alignment vertical="center"/>
    </xf>
    <xf numFmtId="49" fontId="16" fillId="2" borderId="4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165" fontId="7" fillId="0" borderId="2" xfId="1" applyNumberFormat="1" applyFont="1" applyBorder="1" applyAlignment="1">
      <alignment horizontal="left" vertical="center"/>
    </xf>
    <xf numFmtId="49" fontId="16" fillId="9" borderId="2" xfId="0" applyNumberFormat="1" applyFont="1" applyFill="1" applyBorder="1" applyAlignment="1">
      <alignment horizontal="center" vertical="center"/>
    </xf>
    <xf numFmtId="49" fontId="16" fillId="9" borderId="3" xfId="0" applyNumberFormat="1" applyFont="1" applyFill="1" applyBorder="1" applyAlignment="1">
      <alignment horizontal="center" vertical="center"/>
    </xf>
    <xf numFmtId="49" fontId="16" fillId="9" borderId="6" xfId="0" applyNumberFormat="1" applyFont="1" applyFill="1" applyBorder="1" applyAlignment="1">
      <alignment horizontal="center" vertical="center"/>
    </xf>
    <xf numFmtId="49" fontId="16" fillId="9" borderId="7" xfId="0" applyNumberFormat="1" applyFont="1" applyFill="1" applyBorder="1" applyAlignment="1">
      <alignment horizontal="center" vertical="center"/>
    </xf>
    <xf numFmtId="49" fontId="19" fillId="9" borderId="6" xfId="0" applyNumberFormat="1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165" fontId="7" fillId="5" borderId="11" xfId="1" applyNumberFormat="1" applyFont="1" applyFill="1" applyBorder="1" applyAlignment="1">
      <alignment horizontal="left" vertical="center"/>
    </xf>
    <xf numFmtId="165" fontId="8" fillId="0" borderId="9" xfId="1" applyNumberFormat="1" applyFont="1" applyBorder="1" applyAlignment="1">
      <alignment vertical="center"/>
    </xf>
    <xf numFmtId="49" fontId="7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1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65" fontId="16" fillId="12" borderId="2" xfId="1" applyNumberFormat="1" applyFont="1" applyFill="1" applyBorder="1" applyAlignment="1">
      <alignment vertical="center"/>
    </xf>
    <xf numFmtId="165" fontId="7" fillId="5" borderId="11" xfId="1" applyNumberFormat="1" applyFont="1" applyFill="1" applyBorder="1" applyAlignment="1">
      <alignment vertical="center"/>
    </xf>
    <xf numFmtId="165" fontId="7" fillId="5" borderId="12" xfId="1" applyNumberFormat="1" applyFont="1" applyFill="1" applyBorder="1" applyAlignment="1">
      <alignment vertical="center"/>
    </xf>
    <xf numFmtId="0" fontId="24" fillId="0" borderId="0" xfId="0" applyFont="1"/>
    <xf numFmtId="165" fontId="16" fillId="12" borderId="2" xfId="1" applyNumberFormat="1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vertical="center"/>
    </xf>
    <xf numFmtId="0" fontId="7" fillId="5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" fontId="16" fillId="13" borderId="15" xfId="0" applyNumberFormat="1" applyFont="1" applyFill="1" applyBorder="1" applyAlignment="1">
      <alignment horizontal="center" vertical="center"/>
    </xf>
    <xf numFmtId="1" fontId="16" fillId="13" borderId="9" xfId="0" applyNumberFormat="1" applyFont="1" applyFill="1" applyBorder="1" applyAlignment="1">
      <alignment horizontal="center" vertical="center"/>
    </xf>
    <xf numFmtId="1" fontId="16" fillId="10" borderId="15" xfId="0" applyNumberFormat="1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1" fontId="16" fillId="12" borderId="15" xfId="0" applyNumberFormat="1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1" fontId="16" fillId="7" borderId="15" xfId="0" applyNumberFormat="1" applyFont="1" applyFill="1" applyBorder="1" applyAlignment="1">
      <alignment horizontal="center" vertical="center"/>
    </xf>
    <xf numFmtId="1" fontId="16" fillId="7" borderId="9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 vertical="center"/>
    </xf>
    <xf numFmtId="165" fontId="7" fillId="0" borderId="6" xfId="1" applyNumberFormat="1" applyFont="1" applyFill="1" applyBorder="1" applyAlignment="1">
      <alignment horizontal="center" vertical="center"/>
    </xf>
    <xf numFmtId="165" fontId="7" fillId="0" borderId="2" xfId="1" applyNumberFormat="1" applyFont="1" applyFill="1" applyBorder="1" applyAlignment="1">
      <alignment horizontal="center" vertical="center"/>
    </xf>
    <xf numFmtId="165" fontId="7" fillId="0" borderId="3" xfId="1" applyNumberFormat="1" applyFont="1" applyFill="1" applyBorder="1" applyAlignment="1">
      <alignment horizontal="center" vertical="center"/>
    </xf>
    <xf numFmtId="1" fontId="16" fillId="10" borderId="8" xfId="0" applyNumberFormat="1" applyFont="1" applyFill="1" applyBorder="1" applyAlignment="1">
      <alignment horizontal="center" vertical="center"/>
    </xf>
    <xf numFmtId="1" fontId="16" fillId="12" borderId="14" xfId="0" applyNumberFormat="1" applyFont="1" applyFill="1" applyBorder="1" applyAlignment="1">
      <alignment horizontal="center" vertical="center"/>
    </xf>
    <xf numFmtId="1" fontId="16" fillId="10" borderId="9" xfId="0" applyNumberFormat="1" applyFont="1" applyFill="1" applyBorder="1" applyAlignment="1">
      <alignment horizontal="center" vertical="center"/>
    </xf>
    <xf numFmtId="1" fontId="16" fillId="12" borderId="9" xfId="0" applyNumberFormat="1" applyFont="1" applyFill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49" fontId="7" fillId="5" borderId="14" xfId="0" applyNumberFormat="1" applyFont="1" applyFill="1" applyBorder="1" applyAlignment="1">
      <alignment vertical="center"/>
    </xf>
    <xf numFmtId="165" fontId="7" fillId="5" borderId="11" xfId="1" applyNumberFormat="1" applyFont="1" applyFill="1" applyBorder="1" applyAlignment="1">
      <alignment horizontal="center" vertical="center"/>
    </xf>
    <xf numFmtId="1" fontId="7" fillId="5" borderId="9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16" fillId="10" borderId="15" xfId="0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left" vertical="center"/>
    </xf>
    <xf numFmtId="49" fontId="17" fillId="14" borderId="8" xfId="0" applyNumberFormat="1" applyFont="1" applyFill="1" applyBorder="1" applyAlignment="1">
      <alignment vertical="center"/>
    </xf>
    <xf numFmtId="49" fontId="17" fillId="14" borderId="15" xfId="0" applyNumberFormat="1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49" fontId="17" fillId="14" borderId="9" xfId="0" applyNumberFormat="1" applyFont="1" applyFill="1" applyBorder="1" applyAlignment="1">
      <alignment vertical="center"/>
    </xf>
    <xf numFmtId="49" fontId="17" fillId="14" borderId="4" xfId="0" applyNumberFormat="1" applyFont="1" applyFill="1" applyBorder="1" applyAlignment="1">
      <alignment vertical="center"/>
    </xf>
    <xf numFmtId="49" fontId="7" fillId="14" borderId="8" xfId="0" applyNumberFormat="1" applyFont="1" applyFill="1" applyBorder="1" applyAlignment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165" fontId="7" fillId="0" borderId="12" xfId="1" applyNumberFormat="1" applyFont="1" applyFill="1" applyBorder="1" applyAlignment="1">
      <alignment horizontal="center" vertical="center"/>
    </xf>
    <xf numFmtId="49" fontId="16" fillId="0" borderId="6" xfId="0" applyNumberFormat="1" applyFont="1" applyBorder="1" applyAlignment="1">
      <alignment vertical="center"/>
    </xf>
    <xf numFmtId="49" fontId="16" fillId="0" borderId="2" xfId="0" applyNumberFormat="1" applyFont="1" applyBorder="1" applyAlignment="1">
      <alignment vertical="center"/>
    </xf>
    <xf numFmtId="165" fontId="16" fillId="10" borderId="11" xfId="1" applyNumberFormat="1" applyFont="1" applyFill="1" applyBorder="1" applyAlignment="1">
      <alignment vertical="center"/>
    </xf>
    <xf numFmtId="165" fontId="7" fillId="0" borderId="11" xfId="1" applyNumberFormat="1" applyFont="1" applyBorder="1" applyAlignment="1">
      <alignment vertical="center"/>
    </xf>
    <xf numFmtId="165" fontId="7" fillId="0" borderId="12" xfId="1" applyNumberFormat="1" applyFont="1" applyBorder="1" applyAlignment="1">
      <alignment vertical="center"/>
    </xf>
    <xf numFmtId="165" fontId="7" fillId="5" borderId="9" xfId="1" applyNumberFormat="1" applyFont="1" applyFill="1" applyBorder="1" applyAlignment="1">
      <alignment horizontal="left" vertical="center"/>
    </xf>
    <xf numFmtId="165" fontId="7" fillId="0" borderId="7" xfId="1" applyNumberFormat="1" applyFont="1" applyBorder="1" applyAlignment="1">
      <alignment horizontal="left" vertical="center"/>
    </xf>
    <xf numFmtId="165" fontId="7" fillId="0" borderId="12" xfId="1" applyNumberFormat="1" applyFont="1" applyBorder="1" applyAlignment="1">
      <alignment horizontal="left" vertical="center"/>
    </xf>
    <xf numFmtId="165" fontId="16" fillId="12" borderId="2" xfId="1" applyNumberFormat="1" applyFont="1" applyFill="1" applyBorder="1" applyAlignment="1">
      <alignment horizontal="left" vertical="center"/>
    </xf>
    <xf numFmtId="165" fontId="16" fillId="7" borderId="9" xfId="1" applyNumberFormat="1" applyFont="1" applyFill="1" applyBorder="1" applyAlignment="1">
      <alignment horizontal="left" vertical="center"/>
    </xf>
    <xf numFmtId="165" fontId="16" fillId="13" borderId="11" xfId="0" applyNumberFormat="1" applyFont="1" applyFill="1" applyBorder="1" applyAlignment="1">
      <alignment vertical="center"/>
    </xf>
    <xf numFmtId="165" fontId="16" fillId="8" borderId="8" xfId="0" applyNumberFormat="1" applyFont="1" applyFill="1" applyBorder="1" applyAlignment="1">
      <alignment vertical="center"/>
    </xf>
    <xf numFmtId="165" fontId="7" fillId="5" borderId="6" xfId="1" applyNumberFormat="1" applyFont="1" applyFill="1" applyBorder="1" applyAlignment="1">
      <alignment horizontal="left" vertical="center"/>
    </xf>
    <xf numFmtId="165" fontId="7" fillId="0" borderId="11" xfId="1" applyNumberFormat="1" applyFont="1" applyBorder="1" applyAlignment="1">
      <alignment horizontal="left" vertical="center"/>
    </xf>
    <xf numFmtId="49" fontId="16" fillId="14" borderId="15" xfId="0" applyNumberFormat="1" applyFont="1" applyFill="1" applyBorder="1" applyAlignment="1">
      <alignment vertical="center"/>
    </xf>
    <xf numFmtId="165" fontId="8" fillId="0" borderId="15" xfId="1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left" vertical="center"/>
    </xf>
    <xf numFmtId="49" fontId="16" fillId="0" borderId="13" xfId="0" applyNumberFormat="1" applyFont="1" applyBorder="1" applyAlignment="1">
      <alignment vertical="center"/>
    </xf>
    <xf numFmtId="49" fontId="16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1" fillId="0" borderId="0" xfId="0" applyNumberFormat="1" applyFont="1"/>
    <xf numFmtId="49" fontId="10" fillId="0" borderId="0" xfId="0" applyNumberFormat="1" applyFont="1" applyAlignment="1">
      <alignment horizontal="center" vertical="center" wrapText="1"/>
    </xf>
    <xf numFmtId="49" fontId="16" fillId="2" borderId="6" xfId="0" applyNumberFormat="1" applyFont="1" applyFill="1" applyBorder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12" fillId="2" borderId="7" xfId="0" applyNumberFormat="1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16" fillId="2" borderId="1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49" fontId="16" fillId="2" borderId="5" xfId="0" applyNumberFormat="1" applyFont="1" applyFill="1" applyBorder="1" applyAlignment="1">
      <alignment vertical="center" wrapText="1"/>
    </xf>
    <xf numFmtId="49" fontId="16" fillId="2" borderId="3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vertical="center"/>
    </xf>
    <xf numFmtId="49" fontId="16" fillId="11" borderId="15" xfId="0" applyNumberFormat="1" applyFont="1" applyFill="1" applyBorder="1" applyAlignment="1">
      <alignment vertical="center"/>
    </xf>
    <xf numFmtId="49" fontId="16" fillId="11" borderId="14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/>
    </xf>
    <xf numFmtId="49" fontId="16" fillId="2" borderId="1" xfId="0" applyNumberFormat="1" applyFont="1" applyFill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17" fillId="6" borderId="10" xfId="0" applyNumberFormat="1" applyFont="1" applyFill="1" applyBorder="1" applyAlignment="1">
      <alignment vertical="center"/>
    </xf>
    <xf numFmtId="49" fontId="17" fillId="6" borderId="4" xfId="0" applyNumberFormat="1" applyFont="1" applyFill="1" applyBorder="1" applyAlignment="1">
      <alignment vertical="center"/>
    </xf>
    <xf numFmtId="49" fontId="16" fillId="6" borderId="10" xfId="0" applyNumberFormat="1" applyFont="1" applyFill="1" applyBorder="1" applyAlignment="1">
      <alignment vertical="center"/>
    </xf>
    <xf numFmtId="165" fontId="16" fillId="0" borderId="1" xfId="1" applyNumberFormat="1" applyFont="1" applyBorder="1" applyAlignment="1">
      <alignment vertical="center"/>
    </xf>
    <xf numFmtId="165" fontId="7" fillId="0" borderId="10" xfId="1" applyNumberFormat="1" applyFont="1" applyBorder="1" applyAlignment="1">
      <alignment vertical="center"/>
    </xf>
    <xf numFmtId="165" fontId="16" fillId="0" borderId="10" xfId="1" applyNumberFormat="1" applyFont="1" applyBorder="1" applyAlignment="1">
      <alignment vertical="center"/>
    </xf>
    <xf numFmtId="165" fontId="16" fillId="2" borderId="4" xfId="1" applyNumberFormat="1" applyFont="1" applyFill="1" applyBorder="1" applyAlignment="1">
      <alignment vertical="center"/>
    </xf>
    <xf numFmtId="49" fontId="13" fillId="6" borderId="10" xfId="0" applyNumberFormat="1" applyFont="1" applyFill="1" applyBorder="1" applyAlignment="1">
      <alignment vertical="center"/>
    </xf>
    <xf numFmtId="49" fontId="18" fillId="6" borderId="4" xfId="0" applyNumberFormat="1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165" fontId="12" fillId="0" borderId="1" xfId="1" applyNumberFormat="1" applyFont="1" applyBorder="1" applyAlignment="1">
      <alignment horizontal="center" vertical="center"/>
    </xf>
    <xf numFmtId="165" fontId="8" fillId="0" borderId="10" xfId="1" applyNumberFormat="1" applyFont="1" applyBorder="1" applyAlignment="1">
      <alignment horizontal="center" vertical="center"/>
    </xf>
    <xf numFmtId="165" fontId="12" fillId="0" borderId="10" xfId="1" applyNumberFormat="1" applyFont="1" applyBorder="1" applyAlignment="1">
      <alignment horizontal="center" vertical="center"/>
    </xf>
    <xf numFmtId="0" fontId="18" fillId="6" borderId="4" xfId="0" applyFont="1" applyFill="1" applyBorder="1" applyAlignment="1">
      <alignment vertical="center"/>
    </xf>
    <xf numFmtId="164" fontId="8" fillId="0" borderId="1" xfId="1" applyFont="1" applyBorder="1" applyAlignment="1">
      <alignment vertical="center"/>
    </xf>
    <xf numFmtId="164" fontId="8" fillId="0" borderId="5" xfId="1" applyFont="1" applyBorder="1" applyAlignment="1">
      <alignment vertical="center"/>
    </xf>
    <xf numFmtId="165" fontId="12" fillId="2" borderId="4" xfId="1" applyNumberFormat="1" applyFont="1" applyFill="1" applyBorder="1" applyAlignment="1">
      <alignment horizontal="center" vertical="center"/>
    </xf>
    <xf numFmtId="164" fontId="12" fillId="2" borderId="4" xfId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10" fillId="6" borderId="14" xfId="0" applyNumberFormat="1" applyFont="1" applyFill="1" applyBorder="1" applyAlignment="1">
      <alignment vertical="center"/>
    </xf>
    <xf numFmtId="165" fontId="16" fillId="11" borderId="4" xfId="1" applyNumberFormat="1" applyFont="1" applyFill="1" applyBorder="1" applyAlignment="1">
      <alignment vertical="center"/>
    </xf>
    <xf numFmtId="1" fontId="12" fillId="11" borderId="4" xfId="0" applyNumberFormat="1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vertical="center"/>
    </xf>
    <xf numFmtId="165" fontId="7" fillId="0" borderId="10" xfId="1" applyNumberFormat="1" applyFont="1" applyBorder="1" applyAlignment="1">
      <alignment horizontal="center" vertical="center"/>
    </xf>
    <xf numFmtId="49" fontId="10" fillId="6" borderId="4" xfId="0" applyNumberFormat="1" applyFont="1" applyFill="1" applyBorder="1" applyAlignment="1">
      <alignment vertical="center"/>
    </xf>
    <xf numFmtId="164" fontId="16" fillId="11" borderId="5" xfId="1" applyFont="1" applyFill="1" applyBorder="1" applyAlignment="1">
      <alignment vertical="center"/>
    </xf>
    <xf numFmtId="164" fontId="7" fillId="0" borderId="1" xfId="1" applyFont="1" applyBorder="1" applyAlignment="1">
      <alignment vertical="center"/>
    </xf>
    <xf numFmtId="164" fontId="16" fillId="11" borderId="4" xfId="1" applyFont="1" applyFill="1" applyBorder="1" applyAlignment="1">
      <alignment vertical="center"/>
    </xf>
    <xf numFmtId="164" fontId="7" fillId="0" borderId="4" xfId="1" applyFont="1" applyBorder="1" applyAlignment="1">
      <alignment vertical="center"/>
    </xf>
    <xf numFmtId="165" fontId="16" fillId="11" borderId="4" xfId="1" applyNumberFormat="1" applyFont="1" applyFill="1" applyBorder="1" applyAlignment="1">
      <alignment horizontal="center" vertical="center"/>
    </xf>
    <xf numFmtId="49" fontId="14" fillId="6" borderId="4" xfId="0" applyNumberFormat="1" applyFont="1" applyFill="1" applyBorder="1" applyAlignment="1">
      <alignment vertical="center"/>
    </xf>
    <xf numFmtId="165" fontId="8" fillId="0" borderId="1" xfId="1" applyNumberFormat="1" applyFont="1" applyBorder="1" applyAlignment="1">
      <alignment horizontal="center" vertical="center"/>
    </xf>
    <xf numFmtId="165" fontId="12" fillId="11" borderId="4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14" fillId="6" borderId="4" xfId="0" applyFont="1" applyFill="1" applyBorder="1" applyAlignment="1">
      <alignment vertical="center"/>
    </xf>
    <xf numFmtId="164" fontId="12" fillId="11" borderId="4" xfId="1" applyFont="1" applyFill="1" applyBorder="1" applyAlignment="1">
      <alignment vertical="center"/>
    </xf>
    <xf numFmtId="164" fontId="8" fillId="0" borderId="1" xfId="1" applyFont="1" applyFill="1" applyBorder="1" applyAlignment="1">
      <alignment vertical="center"/>
    </xf>
    <xf numFmtId="164" fontId="8" fillId="0" borderId="4" xfId="1" applyFont="1" applyFill="1" applyBorder="1" applyAlignment="1">
      <alignment vertical="center"/>
    </xf>
    <xf numFmtId="49" fontId="10" fillId="6" borderId="4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164" fontId="7" fillId="0" borderId="0" xfId="1" applyFont="1" applyAlignment="1">
      <alignment vertical="center"/>
    </xf>
    <xf numFmtId="166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49" fontId="16" fillId="14" borderId="6" xfId="0" applyNumberFormat="1" applyFont="1" applyFill="1" applyBorder="1" applyAlignment="1">
      <alignment horizontal="center" vertical="center"/>
    </xf>
    <xf numFmtId="49" fontId="16" fillId="14" borderId="0" xfId="0" applyNumberFormat="1" applyFont="1" applyFill="1" applyAlignment="1">
      <alignment horizontal="center" vertical="center"/>
    </xf>
    <xf numFmtId="165" fontId="16" fillId="14" borderId="10" xfId="1" applyNumberFormat="1" applyFont="1" applyFill="1" applyBorder="1" applyAlignment="1">
      <alignment vertical="center"/>
    </xf>
    <xf numFmtId="165" fontId="16" fillId="14" borderId="10" xfId="1" applyNumberFormat="1" applyFont="1" applyFill="1" applyBorder="1" applyAlignment="1">
      <alignment horizontal="center" vertical="center"/>
    </xf>
    <xf numFmtId="49" fontId="7" fillId="14" borderId="0" xfId="0" applyNumberFormat="1" applyFont="1" applyFill="1" applyAlignment="1">
      <alignment vertical="center"/>
    </xf>
    <xf numFmtId="49" fontId="7" fillId="14" borderId="1" xfId="0" applyNumberFormat="1" applyFont="1" applyFill="1" applyBorder="1" applyAlignment="1">
      <alignment vertical="center"/>
    </xf>
    <xf numFmtId="0" fontId="12" fillId="14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5" fontId="7" fillId="0" borderId="5" xfId="1" applyNumberFormat="1" applyFont="1" applyBorder="1" applyAlignment="1">
      <alignment vertical="center"/>
    </xf>
    <xf numFmtId="165" fontId="7" fillId="14" borderId="1" xfId="1" applyNumberFormat="1" applyFont="1" applyFill="1" applyBorder="1" applyAlignment="1">
      <alignment vertical="center"/>
    </xf>
    <xf numFmtId="165" fontId="7" fillId="0" borderId="2" xfId="1" applyNumberFormat="1" applyFont="1" applyFill="1" applyBorder="1" applyAlignment="1">
      <alignment vertical="center"/>
    </xf>
    <xf numFmtId="165" fontId="7" fillId="0" borderId="6" xfId="1" applyNumberFormat="1" applyFont="1" applyFill="1" applyBorder="1" applyAlignment="1">
      <alignment vertical="center"/>
    </xf>
    <xf numFmtId="1" fontId="12" fillId="11" borderId="2" xfId="0" applyNumberFormat="1" applyFont="1" applyFill="1" applyBorder="1" applyAlignment="1">
      <alignment horizontal="center" vertical="center"/>
    </xf>
    <xf numFmtId="165" fontId="12" fillId="11" borderId="5" xfId="1" applyNumberFormat="1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" fontId="8" fillId="14" borderId="10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6" fillId="9" borderId="1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center" vertical="center"/>
    </xf>
    <xf numFmtId="49" fontId="19" fillId="9" borderId="10" xfId="0" applyNumberFormat="1" applyFont="1" applyFill="1" applyBorder="1" applyAlignment="1">
      <alignment horizontal="center" vertical="center"/>
    </xf>
    <xf numFmtId="165" fontId="16" fillId="8" borderId="4" xfId="0" applyNumberFormat="1" applyFont="1" applyFill="1" applyBorder="1" applyAlignment="1">
      <alignment vertical="center"/>
    </xf>
    <xf numFmtId="165" fontId="16" fillId="13" borderId="5" xfId="0" applyNumberFormat="1" applyFont="1" applyFill="1" applyBorder="1" applyAlignment="1">
      <alignment vertical="center"/>
    </xf>
    <xf numFmtId="165" fontId="16" fillId="10" borderId="4" xfId="0" applyNumberFormat="1" applyFont="1" applyFill="1" applyBorder="1" applyAlignment="1">
      <alignment vertical="center"/>
    </xf>
    <xf numFmtId="165" fontId="16" fillId="12" borderId="4" xfId="1" applyNumberFormat="1" applyFont="1" applyFill="1" applyBorder="1" applyAlignment="1">
      <alignment vertical="center"/>
    </xf>
    <xf numFmtId="165" fontId="7" fillId="5" borderId="4" xfId="1" applyNumberFormat="1" applyFont="1" applyFill="1" applyBorder="1" applyAlignment="1">
      <alignment vertical="center"/>
    </xf>
    <xf numFmtId="165" fontId="16" fillId="7" borderId="4" xfId="1" applyNumberFormat="1" applyFont="1" applyFill="1" applyBorder="1" applyAlignment="1">
      <alignment horizontal="center" vertical="center"/>
    </xf>
    <xf numFmtId="165" fontId="7" fillId="5" borderId="4" xfId="1" applyNumberFormat="1" applyFont="1" applyFill="1" applyBorder="1" applyAlignment="1">
      <alignment horizontal="center" vertical="center"/>
    </xf>
    <xf numFmtId="165" fontId="16" fillId="13" borderId="4" xfId="0" applyNumberFormat="1" applyFont="1" applyFill="1" applyBorder="1" applyAlignment="1">
      <alignment vertical="center"/>
    </xf>
    <xf numFmtId="165" fontId="16" fillId="10" borderId="5" xfId="1" applyNumberFormat="1" applyFont="1" applyFill="1" applyBorder="1" applyAlignment="1">
      <alignment vertical="center"/>
    </xf>
    <xf numFmtId="165" fontId="16" fillId="12" borderId="1" xfId="1" applyNumberFormat="1" applyFont="1" applyFill="1" applyBorder="1" applyAlignment="1">
      <alignment vertical="center"/>
    </xf>
    <xf numFmtId="165" fontId="16" fillId="7" borderId="4" xfId="1" applyNumberFormat="1" applyFont="1" applyFill="1" applyBorder="1" applyAlignment="1">
      <alignment vertical="center"/>
    </xf>
    <xf numFmtId="165" fontId="7" fillId="5" borderId="5" xfId="1" applyNumberFormat="1" applyFont="1" applyFill="1" applyBorder="1" applyAlignment="1">
      <alignment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10" xfId="1" applyNumberFormat="1" applyFont="1" applyFill="1" applyBorder="1" applyAlignment="1">
      <alignment horizontal="center" vertical="center"/>
    </xf>
    <xf numFmtId="165" fontId="16" fillId="10" borderId="4" xfId="1" applyNumberFormat="1" applyFont="1" applyFill="1" applyBorder="1" applyAlignment="1">
      <alignment horizontal="left" vertical="center"/>
    </xf>
    <xf numFmtId="165" fontId="16" fillId="12" borderId="1" xfId="1" applyNumberFormat="1" applyFont="1" applyFill="1" applyBorder="1" applyAlignment="1">
      <alignment horizontal="left" vertical="center"/>
    </xf>
    <xf numFmtId="165" fontId="16" fillId="7" borderId="4" xfId="1" applyNumberFormat="1" applyFont="1" applyFill="1" applyBorder="1" applyAlignment="1">
      <alignment horizontal="left" vertical="center"/>
    </xf>
    <xf numFmtId="165" fontId="7" fillId="5" borderId="10" xfId="1" applyNumberFormat="1" applyFont="1" applyFill="1" applyBorder="1" applyAlignment="1">
      <alignment horizontal="left" vertical="center"/>
    </xf>
    <xf numFmtId="165" fontId="7" fillId="0" borderId="1" xfId="1" applyNumberFormat="1" applyFont="1" applyBorder="1" applyAlignment="1">
      <alignment horizontal="left" vertical="center"/>
    </xf>
    <xf numFmtId="165" fontId="7" fillId="0" borderId="5" xfId="1" applyNumberFormat="1" applyFont="1" applyBorder="1" applyAlignment="1">
      <alignment horizontal="left" vertical="center"/>
    </xf>
    <xf numFmtId="165" fontId="7" fillId="5" borderId="5" xfId="1" applyNumberFormat="1" applyFont="1" applyFill="1" applyBorder="1" applyAlignment="1">
      <alignment horizontal="left" vertical="center"/>
    </xf>
    <xf numFmtId="165" fontId="7" fillId="0" borderId="10" xfId="1" applyNumberFormat="1" applyFont="1" applyBorder="1" applyAlignment="1">
      <alignment horizontal="left" vertical="center"/>
    </xf>
    <xf numFmtId="165" fontId="7" fillId="5" borderId="4" xfId="1" applyNumberFormat="1" applyFont="1" applyFill="1" applyBorder="1" applyAlignment="1">
      <alignment horizontal="left" vertical="center"/>
    </xf>
    <xf numFmtId="165" fontId="16" fillId="10" borderId="4" xfId="1" applyNumberFormat="1" applyFont="1" applyFill="1" applyBorder="1" applyAlignment="1">
      <alignment vertical="center"/>
    </xf>
    <xf numFmtId="165" fontId="16" fillId="12" borderId="4" xfId="0" applyNumberFormat="1" applyFont="1" applyFill="1" applyBorder="1" applyAlignment="1">
      <alignment vertical="center"/>
    </xf>
    <xf numFmtId="165" fontId="7" fillId="0" borderId="1" xfId="1" applyNumberFormat="1" applyFont="1" applyBorder="1" applyAlignment="1">
      <alignment horizontal="center" vertical="center"/>
    </xf>
    <xf numFmtId="165" fontId="16" fillId="12" borderId="1" xfId="1" applyNumberFormat="1" applyFont="1" applyFill="1" applyBorder="1" applyAlignment="1">
      <alignment horizontal="center" vertical="center"/>
    </xf>
    <xf numFmtId="165" fontId="7" fillId="5" borderId="5" xfId="1" applyNumberFormat="1" applyFont="1" applyFill="1" applyBorder="1" applyAlignment="1">
      <alignment horizontal="center" vertical="center"/>
    </xf>
    <xf numFmtId="165" fontId="7" fillId="0" borderId="5" xfId="1" applyNumberFormat="1" applyFont="1" applyBorder="1" applyAlignment="1">
      <alignment horizontal="center" vertical="center"/>
    </xf>
    <xf numFmtId="165" fontId="16" fillId="10" borderId="4" xfId="1" applyNumberFormat="1" applyFont="1" applyFill="1" applyBorder="1" applyAlignment="1">
      <alignment horizontal="center" vertical="center"/>
    </xf>
    <xf numFmtId="165" fontId="16" fillId="12" borderId="4" xfId="1" applyNumberFormat="1" applyFont="1" applyFill="1" applyBorder="1" applyAlignment="1">
      <alignment horizontal="center" vertical="center"/>
    </xf>
    <xf numFmtId="165" fontId="7" fillId="0" borderId="5" xfId="1" applyNumberFormat="1" applyFont="1" applyFill="1" applyBorder="1" applyAlignment="1">
      <alignment horizontal="center" vertical="center"/>
    </xf>
    <xf numFmtId="165" fontId="12" fillId="8" borderId="14" xfId="1" applyNumberFormat="1" applyFont="1" applyFill="1" applyBorder="1" applyAlignment="1">
      <alignment horizontal="center" vertical="center"/>
    </xf>
    <xf numFmtId="165" fontId="12" fillId="13" borderId="15" xfId="1" applyNumberFormat="1" applyFont="1" applyFill="1" applyBorder="1" applyAlignment="1">
      <alignment horizontal="center" vertical="center"/>
    </xf>
    <xf numFmtId="165" fontId="12" fillId="10" borderId="15" xfId="1" applyNumberFormat="1" applyFont="1" applyFill="1" applyBorder="1" applyAlignment="1">
      <alignment horizontal="center" vertical="center"/>
    </xf>
    <xf numFmtId="165" fontId="12" fillId="12" borderId="15" xfId="1" applyNumberFormat="1" applyFont="1" applyFill="1" applyBorder="1" applyAlignment="1">
      <alignment horizontal="center" vertical="center"/>
    </xf>
    <xf numFmtId="1" fontId="12" fillId="8" borderId="12" xfId="0" applyNumberFormat="1" applyFont="1" applyFill="1" applyBorder="1" applyAlignment="1">
      <alignment horizontal="center" vertical="center"/>
    </xf>
    <xf numFmtId="1" fontId="12" fillId="13" borderId="9" xfId="0" applyNumberFormat="1" applyFont="1" applyFill="1" applyBorder="1" applyAlignment="1">
      <alignment horizontal="center" vertical="center"/>
    </xf>
    <xf numFmtId="1" fontId="12" fillId="10" borderId="9" xfId="0" applyNumberFormat="1" applyFont="1" applyFill="1" applyBorder="1" applyAlignment="1">
      <alignment horizontal="center" vertical="center"/>
    </xf>
    <xf numFmtId="1" fontId="12" fillId="12" borderId="9" xfId="0" applyNumberFormat="1" applyFont="1" applyFill="1" applyBorder="1" applyAlignment="1">
      <alignment horizontal="center" vertical="center"/>
    </xf>
    <xf numFmtId="165" fontId="16" fillId="7" borderId="15" xfId="1" applyNumberFormat="1" applyFont="1" applyFill="1" applyBorder="1" applyAlignment="1">
      <alignment horizontal="center" vertical="center"/>
    </xf>
    <xf numFmtId="49" fontId="16" fillId="12" borderId="8" xfId="0" applyNumberFormat="1" applyFont="1" applyFill="1" applyBorder="1" applyAlignment="1">
      <alignment vertical="center"/>
    </xf>
    <xf numFmtId="49" fontId="2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0" xfId="0" applyFont="1"/>
    <xf numFmtId="1" fontId="7" fillId="0" borderId="3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16" fillId="12" borderId="12" xfId="0" applyNumberFormat="1" applyFont="1" applyFill="1" applyBorder="1" applyAlignment="1">
      <alignment horizontal="center" vertical="center"/>
    </xf>
    <xf numFmtId="165" fontId="7" fillId="0" borderId="0" xfId="1" applyNumberFormat="1" applyFont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1" fillId="0" borderId="0" xfId="2" applyFont="1" applyAlignment="1">
      <alignment horizontal="left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/>
    </xf>
    <xf numFmtId="49" fontId="7" fillId="5" borderId="15" xfId="0" applyNumberFormat="1" applyFont="1" applyFill="1" applyBorder="1" applyAlignment="1">
      <alignment horizontal="left" vertical="center" wrapText="1"/>
    </xf>
    <xf numFmtId="49" fontId="7" fillId="5" borderId="9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/>
    </xf>
    <xf numFmtId="49" fontId="16" fillId="7" borderId="13" xfId="0" applyNumberFormat="1" applyFont="1" applyFill="1" applyBorder="1" applyAlignment="1">
      <alignment horizontal="center" vertical="center"/>
    </xf>
    <xf numFmtId="49" fontId="16" fillId="7" borderId="14" xfId="0" applyNumberFormat="1" applyFont="1" applyFill="1" applyBorder="1" applyAlignment="1">
      <alignment horizontal="center" vertical="center"/>
    </xf>
    <xf numFmtId="49" fontId="16" fillId="7" borderId="1" xfId="0" applyNumberFormat="1" applyFont="1" applyFill="1" applyBorder="1" applyAlignment="1">
      <alignment horizontal="left" vertical="center"/>
    </xf>
    <xf numFmtId="49" fontId="16" fillId="7" borderId="5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165" fontId="16" fillId="7" borderId="2" xfId="0" applyNumberFormat="1" applyFont="1" applyFill="1" applyBorder="1" applyAlignment="1">
      <alignment horizontal="center" vertical="center"/>
    </xf>
    <xf numFmtId="165" fontId="16" fillId="7" borderId="11" xfId="0" applyNumberFormat="1" applyFont="1" applyFill="1" applyBorder="1" applyAlignment="1">
      <alignment horizontal="center" vertical="center"/>
    </xf>
    <xf numFmtId="165" fontId="16" fillId="7" borderId="1" xfId="0" applyNumberFormat="1" applyFont="1" applyFill="1" applyBorder="1" applyAlignment="1">
      <alignment horizontal="center" vertical="center"/>
    </xf>
    <xf numFmtId="165" fontId="16" fillId="7" borderId="5" xfId="0" applyNumberFormat="1" applyFont="1" applyFill="1" applyBorder="1" applyAlignment="1">
      <alignment horizontal="center" vertical="center"/>
    </xf>
    <xf numFmtId="1" fontId="12" fillId="7" borderId="3" xfId="0" applyNumberFormat="1" applyFont="1" applyFill="1" applyBorder="1" applyAlignment="1">
      <alignment horizontal="center" vertical="center"/>
    </xf>
    <xf numFmtId="1" fontId="12" fillId="7" borderId="12" xfId="0" applyNumberFormat="1" applyFont="1" applyFill="1" applyBorder="1" applyAlignment="1">
      <alignment horizontal="center" vertical="center"/>
    </xf>
    <xf numFmtId="165" fontId="12" fillId="7" borderId="13" xfId="1" applyNumberFormat="1" applyFont="1" applyFill="1" applyBorder="1" applyAlignment="1">
      <alignment horizontal="center" vertical="center"/>
    </xf>
    <xf numFmtId="165" fontId="12" fillId="7" borderId="14" xfId="1" applyNumberFormat="1" applyFont="1" applyFill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center"/>
    </xf>
    <xf numFmtId="49" fontId="16" fillId="7" borderId="11" xfId="0" applyNumberFormat="1" applyFont="1" applyFill="1" applyBorder="1" applyAlignment="1">
      <alignment horizontal="center" vertical="center"/>
    </xf>
  </cellXfs>
  <cellStyles count="3">
    <cellStyle name="Normal 3" xfId="2" xr:uid="{00000000-0005-0000-0000-000000000000}"/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FFFF99"/>
      <color rgb="FFFF99CC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"/>
  <sheetViews>
    <sheetView tabSelected="1" zoomScale="98" zoomScaleNormal="98" workbookViewId="0">
      <selection activeCell="A10" sqref="A10"/>
    </sheetView>
  </sheetViews>
  <sheetFormatPr defaultRowHeight="14.4" x14ac:dyDescent="0.3"/>
  <cols>
    <col min="1" max="1" width="2" customWidth="1"/>
    <col min="2" max="2" width="2.109375" customWidth="1"/>
    <col min="3" max="3" width="2.33203125" customWidth="1"/>
    <col min="4" max="4" width="2.109375" customWidth="1"/>
    <col min="5" max="5" width="2" customWidth="1"/>
    <col min="6" max="6" width="2.33203125" customWidth="1"/>
    <col min="7" max="8" width="1.88671875" customWidth="1"/>
    <col min="9" max="9" width="6.6640625" customWidth="1"/>
    <col min="11" max="11" width="47.88671875" customWidth="1"/>
    <col min="12" max="12" width="10.44140625" customWidth="1"/>
    <col min="13" max="13" width="12.109375" customWidth="1"/>
    <col min="14" max="14" width="12.44140625" customWidth="1"/>
    <col min="15" max="15" width="7.109375" customWidth="1"/>
    <col min="16" max="16" width="8.33203125" customWidth="1"/>
  </cols>
  <sheetData>
    <row r="1" spans="1:16" x14ac:dyDescent="0.3">
      <c r="A1" s="29" t="s">
        <v>315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x14ac:dyDescent="0.3">
      <c r="A2" s="319" t="s">
        <v>314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</row>
    <row r="3" spans="1:16" ht="17.399999999999999" x14ac:dyDescent="0.3">
      <c r="A3" s="308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16"/>
      <c r="N3" s="16"/>
      <c r="O3" s="10"/>
      <c r="P3" s="10"/>
    </row>
    <row r="4" spans="1:16" ht="17.399999999999999" x14ac:dyDescent="0.3">
      <c r="A4" s="308" t="s">
        <v>267</v>
      </c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</row>
    <row r="5" spans="1:16" ht="17.399999999999999" x14ac:dyDescent="0.3">
      <c r="A5" s="308" t="s">
        <v>268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</row>
    <row r="6" spans="1:16" ht="17.399999999999999" customHeight="1" x14ac:dyDescent="0.3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0"/>
      <c r="P6" s="10"/>
    </row>
    <row r="7" spans="1:16" x14ac:dyDescent="0.3">
      <c r="A7" s="319" t="s">
        <v>4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</row>
    <row r="8" spans="1:16" ht="15.6" x14ac:dyDescent="0.3">
      <c r="A8" s="317" t="s">
        <v>0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</row>
    <row r="9" spans="1:16" ht="15.6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5.6" x14ac:dyDescent="0.3">
      <c r="A10" s="310" t="s">
        <v>255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18"/>
    </row>
    <row r="11" spans="1:16" ht="15.6" x14ac:dyDescent="0.3">
      <c r="A11" s="311"/>
      <c r="B11" s="311"/>
      <c r="C11" s="311"/>
      <c r="D11" s="311"/>
      <c r="E11" s="311"/>
      <c r="F11" s="311"/>
      <c r="G11" s="307"/>
      <c r="H11" s="311"/>
      <c r="I11" s="311"/>
      <c r="J11" s="311"/>
      <c r="K11" s="311"/>
      <c r="L11" s="311"/>
      <c r="M11" s="307"/>
      <c r="N11" s="307"/>
      <c r="O11" s="307"/>
      <c r="P11" s="18"/>
    </row>
    <row r="12" spans="1:16" s="29" customFormat="1" ht="15.6" customHeight="1" x14ac:dyDescent="0.3">
      <c r="A12" s="29" t="s">
        <v>256</v>
      </c>
    </row>
    <row r="13" spans="1:16" s="29" customFormat="1" ht="15.6" customHeight="1" x14ac:dyDescent="0.3">
      <c r="A13" s="29" t="s">
        <v>257</v>
      </c>
    </row>
    <row r="14" spans="1:16" s="29" customFormat="1" ht="12.75" customHeight="1" x14ac:dyDescent="0.3">
      <c r="A14" s="29" t="s">
        <v>307</v>
      </c>
    </row>
    <row r="15" spans="1:16" s="29" customFormat="1" ht="15.6" customHeight="1" x14ac:dyDescent="0.3">
      <c r="A15" s="29" t="s">
        <v>308</v>
      </c>
    </row>
    <row r="16" spans="1:16" s="29" customFormat="1" ht="15.6" customHeight="1" x14ac:dyDescent="0.3"/>
    <row r="17" spans="1:16" s="29" customFormat="1" ht="15.6" customHeight="1" x14ac:dyDescent="0.3"/>
    <row r="18" spans="1:16" s="30" customFormat="1" ht="15.6" customHeight="1" x14ac:dyDescent="0.3"/>
    <row r="19" spans="1:16" x14ac:dyDescent="0.3">
      <c r="A19" s="318" t="s">
        <v>1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</row>
    <row r="20" spans="1:16" s="324" customFormat="1" ht="16.95" customHeight="1" x14ac:dyDescent="0.3">
      <c r="A20" s="324" t="s">
        <v>309</v>
      </c>
    </row>
    <row r="21" spans="1:16" ht="16.95" customHeight="1" x14ac:dyDescent="0.3">
      <c r="A21" s="186" t="s">
        <v>5</v>
      </c>
      <c r="B21" s="187"/>
      <c r="C21" s="187"/>
      <c r="D21" s="187"/>
      <c r="E21" s="187"/>
      <c r="F21" s="20"/>
      <c r="G21" s="20"/>
      <c r="H21" s="55"/>
      <c r="I21" s="320" t="s">
        <v>203</v>
      </c>
      <c r="J21" s="19"/>
      <c r="K21" s="20"/>
      <c r="L21" s="329" t="s">
        <v>258</v>
      </c>
      <c r="M21" s="329" t="s">
        <v>2</v>
      </c>
      <c r="N21" s="15" t="s">
        <v>258</v>
      </c>
      <c r="O21" s="329" t="s">
        <v>3</v>
      </c>
      <c r="P21" s="329" t="s">
        <v>3</v>
      </c>
    </row>
    <row r="22" spans="1:16" x14ac:dyDescent="0.3">
      <c r="A22" s="312"/>
      <c r="B22" s="313"/>
      <c r="C22" s="313"/>
      <c r="D22" s="313"/>
      <c r="E22" s="313"/>
      <c r="F22" s="314"/>
      <c r="G22" s="314"/>
      <c r="H22" s="315"/>
      <c r="I22" s="321"/>
      <c r="J22" s="316"/>
      <c r="K22" s="314"/>
      <c r="L22" s="330" t="s">
        <v>259</v>
      </c>
      <c r="M22" s="330"/>
      <c r="N22" s="330" t="s">
        <v>259</v>
      </c>
      <c r="O22" s="330"/>
      <c r="P22" s="330"/>
    </row>
    <row r="23" spans="1:16" ht="25.2" customHeight="1" x14ac:dyDescent="0.3">
      <c r="A23" s="21">
        <v>1</v>
      </c>
      <c r="B23" s="22">
        <v>2</v>
      </c>
      <c r="C23" s="22">
        <v>3</v>
      </c>
      <c r="D23" s="22">
        <v>4</v>
      </c>
      <c r="E23" s="22">
        <v>5</v>
      </c>
      <c r="F23" s="22">
        <v>6</v>
      </c>
      <c r="G23" s="22">
        <v>7</v>
      </c>
      <c r="H23" s="56" t="s">
        <v>77</v>
      </c>
      <c r="I23" s="322"/>
      <c r="J23" s="57"/>
      <c r="K23" s="196"/>
      <c r="L23" s="331" t="s">
        <v>269</v>
      </c>
      <c r="M23" s="331" t="s">
        <v>214</v>
      </c>
      <c r="N23" s="331" t="s">
        <v>260</v>
      </c>
      <c r="O23" s="331" t="s">
        <v>270</v>
      </c>
      <c r="P23" s="331" t="s">
        <v>271</v>
      </c>
    </row>
    <row r="24" spans="1:16" x14ac:dyDescent="0.3">
      <c r="A24" s="23"/>
      <c r="B24" s="24"/>
      <c r="C24" s="24"/>
      <c r="D24" s="24"/>
      <c r="E24" s="24"/>
      <c r="F24" s="24"/>
      <c r="G24" s="24"/>
      <c r="H24" s="24"/>
      <c r="I24" s="25" t="s">
        <v>235</v>
      </c>
      <c r="J24" s="25"/>
      <c r="K24" s="25"/>
      <c r="L24" s="332" t="s">
        <v>4</v>
      </c>
      <c r="M24" s="334" t="s">
        <v>4</v>
      </c>
      <c r="N24" s="339" t="s">
        <v>4</v>
      </c>
      <c r="O24" s="341" t="s">
        <v>4</v>
      </c>
      <c r="P24" s="341"/>
    </row>
    <row r="25" spans="1:16" ht="14.4" customHeight="1" x14ac:dyDescent="0.3">
      <c r="A25" s="87" t="s">
        <v>4</v>
      </c>
      <c r="B25" s="88"/>
      <c r="C25" s="88" t="s">
        <v>4</v>
      </c>
      <c r="D25" s="88" t="s">
        <v>4</v>
      </c>
      <c r="E25" s="88" t="s">
        <v>4</v>
      </c>
      <c r="F25" s="88" t="s">
        <v>254</v>
      </c>
      <c r="G25" s="88"/>
      <c r="H25" s="88"/>
      <c r="I25" s="83" t="s">
        <v>4</v>
      </c>
      <c r="J25" s="289" t="s">
        <v>261</v>
      </c>
      <c r="K25" s="305"/>
      <c r="L25" s="335">
        <v>528074</v>
      </c>
      <c r="M25" s="335">
        <f>M26+M27</f>
        <v>994000</v>
      </c>
      <c r="N25" s="335">
        <f>N26+N27</f>
        <v>377247</v>
      </c>
      <c r="O25" s="342">
        <v>71</v>
      </c>
      <c r="P25" s="342">
        <v>38</v>
      </c>
    </row>
    <row r="26" spans="1:16" ht="14.4" customHeight="1" x14ac:dyDescent="0.3">
      <c r="A26" s="48" t="s">
        <v>50</v>
      </c>
      <c r="B26" s="39"/>
      <c r="C26" s="39" t="s">
        <v>6</v>
      </c>
      <c r="D26" s="39" t="s">
        <v>14</v>
      </c>
      <c r="E26" s="39" t="s">
        <v>188</v>
      </c>
      <c r="F26" s="39" t="s">
        <v>189</v>
      </c>
      <c r="G26" s="39"/>
      <c r="H26" s="39"/>
      <c r="I26" s="84" t="s">
        <v>189</v>
      </c>
      <c r="J26" s="8" t="s">
        <v>262</v>
      </c>
      <c r="K26" s="9"/>
      <c r="L26" s="336">
        <v>528074</v>
      </c>
      <c r="M26" s="336">
        <v>991000</v>
      </c>
      <c r="N26" s="336">
        <v>377247</v>
      </c>
      <c r="O26" s="343">
        <v>71</v>
      </c>
      <c r="P26" s="343">
        <v>38</v>
      </c>
    </row>
    <row r="27" spans="1:16" x14ac:dyDescent="0.3">
      <c r="A27" s="48"/>
      <c r="B27" s="39"/>
      <c r="C27" s="39"/>
      <c r="D27" s="39"/>
      <c r="E27" s="39"/>
      <c r="F27" s="39"/>
      <c r="G27" s="39" t="s">
        <v>190</v>
      </c>
      <c r="H27" s="39"/>
      <c r="I27" s="84">
        <v>7</v>
      </c>
      <c r="J27" s="8" t="s">
        <v>263</v>
      </c>
      <c r="K27" s="9"/>
      <c r="L27" s="336">
        <v>0</v>
      </c>
      <c r="M27" s="336">
        <f>M58</f>
        <v>3000</v>
      </c>
      <c r="N27" s="336">
        <v>0</v>
      </c>
      <c r="O27" s="343">
        <f t="shared" ref="O27" si="0">N27/M27*100</f>
        <v>0</v>
      </c>
      <c r="P27" s="343">
        <v>0</v>
      </c>
    </row>
    <row r="28" spans="1:16" x14ac:dyDescent="0.3">
      <c r="A28" s="48"/>
      <c r="B28" s="39"/>
      <c r="C28" s="39"/>
      <c r="D28" s="39"/>
      <c r="E28" s="39"/>
      <c r="F28" s="39"/>
      <c r="G28" s="39"/>
      <c r="H28" s="39"/>
      <c r="I28" s="84"/>
      <c r="J28" s="288" t="s">
        <v>264</v>
      </c>
      <c r="K28" s="306"/>
      <c r="L28" s="337">
        <f>SUM(L29:L30)</f>
        <v>683133</v>
      </c>
      <c r="M28" s="337">
        <f>M29+M30</f>
        <v>994000</v>
      </c>
      <c r="N28" s="337">
        <f>N29+N30</f>
        <v>535822</v>
      </c>
      <c r="O28" s="344">
        <v>78</v>
      </c>
      <c r="P28" s="344">
        <v>54</v>
      </c>
    </row>
    <row r="29" spans="1:16" x14ac:dyDescent="0.3">
      <c r="A29" s="48" t="s">
        <v>50</v>
      </c>
      <c r="B29" s="39"/>
      <c r="C29" s="39" t="s">
        <v>6</v>
      </c>
      <c r="D29" s="39" t="s">
        <v>14</v>
      </c>
      <c r="E29" s="39" t="s">
        <v>188</v>
      </c>
      <c r="F29" s="39" t="s">
        <v>189</v>
      </c>
      <c r="G29" s="39"/>
      <c r="H29" s="39"/>
      <c r="I29" s="84">
        <v>3</v>
      </c>
      <c r="J29" s="8" t="s">
        <v>265</v>
      </c>
      <c r="K29" s="9"/>
      <c r="L29" s="336">
        <v>404564</v>
      </c>
      <c r="M29" s="336">
        <f>M60</f>
        <v>730700</v>
      </c>
      <c r="N29" s="336">
        <v>378798</v>
      </c>
      <c r="O29" s="343">
        <v>94</v>
      </c>
      <c r="P29" s="343">
        <v>52</v>
      </c>
    </row>
    <row r="30" spans="1:16" x14ac:dyDescent="0.3">
      <c r="A30" s="48" t="s">
        <v>50</v>
      </c>
      <c r="B30" s="39"/>
      <c r="C30" s="39" t="s">
        <v>6</v>
      </c>
      <c r="D30" s="39" t="s">
        <v>14</v>
      </c>
      <c r="E30" s="39" t="s">
        <v>188</v>
      </c>
      <c r="F30" s="39" t="s">
        <v>189</v>
      </c>
      <c r="G30" s="39" t="s">
        <v>190</v>
      </c>
      <c r="H30" s="39"/>
      <c r="I30" s="304" t="s">
        <v>14</v>
      </c>
      <c r="J30" s="8" t="s">
        <v>266</v>
      </c>
      <c r="K30" s="9"/>
      <c r="L30" s="336">
        <v>278569</v>
      </c>
      <c r="M30" s="336">
        <v>263300</v>
      </c>
      <c r="N30" s="336">
        <v>157024</v>
      </c>
      <c r="O30" s="343">
        <v>56</v>
      </c>
      <c r="P30" s="343">
        <v>60</v>
      </c>
    </row>
    <row r="31" spans="1:16" x14ac:dyDescent="0.3">
      <c r="A31" s="189"/>
      <c r="B31" s="190"/>
      <c r="C31" s="190"/>
      <c r="D31" s="190"/>
      <c r="E31" s="190"/>
      <c r="F31" s="190"/>
      <c r="G31" s="190"/>
      <c r="H31" s="191"/>
      <c r="I31" s="219" t="s">
        <v>204</v>
      </c>
      <c r="J31" s="192"/>
      <c r="K31" s="192"/>
      <c r="L31" s="338">
        <f t="shared" ref="L31:M31" si="1">L25-L28</f>
        <v>-155059</v>
      </c>
      <c r="M31" s="338">
        <f t="shared" si="1"/>
        <v>0</v>
      </c>
      <c r="N31" s="338">
        <f>N25-N28</f>
        <v>-158575</v>
      </c>
      <c r="O31" s="349">
        <v>0</v>
      </c>
      <c r="P31" s="349">
        <v>0</v>
      </c>
    </row>
    <row r="32" spans="1:16" x14ac:dyDescent="0.3">
      <c r="A32" s="48"/>
      <c r="B32" s="39"/>
      <c r="C32" s="39"/>
      <c r="D32" s="39"/>
      <c r="E32" s="39"/>
      <c r="F32" s="39"/>
      <c r="G32" s="39"/>
      <c r="H32" s="39"/>
      <c r="I32" s="9"/>
      <c r="J32" s="9"/>
      <c r="K32" s="9"/>
      <c r="L32" s="350"/>
      <c r="M32" s="350"/>
      <c r="N32" s="351"/>
      <c r="O32" s="352"/>
      <c r="P32" s="352"/>
    </row>
    <row r="33" spans="1:16" x14ac:dyDescent="0.3">
      <c r="A33" s="23"/>
      <c r="B33" s="25"/>
      <c r="C33" s="25"/>
      <c r="D33" s="25"/>
      <c r="E33" s="25"/>
      <c r="F33" s="25"/>
      <c r="G33" s="25"/>
      <c r="H33" s="25"/>
      <c r="I33" s="25" t="s">
        <v>236</v>
      </c>
      <c r="J33" s="25"/>
      <c r="K33" s="25"/>
      <c r="L33" s="333"/>
      <c r="M33" s="333"/>
      <c r="N33" s="340"/>
      <c r="O33" s="345"/>
      <c r="P33" s="345"/>
    </row>
    <row r="34" spans="1:16" x14ac:dyDescent="0.3">
      <c r="A34" s="194"/>
      <c r="B34" s="91"/>
      <c r="C34" s="91"/>
      <c r="D34" s="91"/>
      <c r="E34" s="91"/>
      <c r="F34" s="91"/>
      <c r="G34" s="91"/>
      <c r="H34" s="82" t="s">
        <v>77</v>
      </c>
      <c r="I34" s="83">
        <v>8</v>
      </c>
      <c r="J34" s="91" t="s">
        <v>16</v>
      </c>
      <c r="K34" s="91"/>
      <c r="L34" s="84"/>
      <c r="M34" s="336">
        <v>0</v>
      </c>
      <c r="N34" s="336">
        <v>0</v>
      </c>
      <c r="O34" s="346">
        <v>0</v>
      </c>
      <c r="P34" s="346">
        <v>0</v>
      </c>
    </row>
    <row r="35" spans="1:16" x14ac:dyDescent="0.3">
      <c r="A35" s="165"/>
      <c r="B35" s="11"/>
      <c r="C35" s="11"/>
      <c r="D35" s="11"/>
      <c r="E35" s="11"/>
      <c r="F35" s="11"/>
      <c r="G35" s="11"/>
      <c r="H35" s="79" t="s">
        <v>77</v>
      </c>
      <c r="I35" s="80">
        <v>5</v>
      </c>
      <c r="J35" s="11" t="s">
        <v>17</v>
      </c>
      <c r="K35" s="11"/>
      <c r="L35" s="84"/>
      <c r="M35" s="336">
        <v>0</v>
      </c>
      <c r="N35" s="336">
        <v>0</v>
      </c>
      <c r="O35" s="347">
        <v>0</v>
      </c>
      <c r="P35" s="347">
        <v>0</v>
      </c>
    </row>
    <row r="36" spans="1:16" x14ac:dyDescent="0.3">
      <c r="A36" s="193"/>
      <c r="B36" s="192"/>
      <c r="C36" s="192"/>
      <c r="D36" s="192"/>
      <c r="E36" s="192"/>
      <c r="F36" s="192"/>
      <c r="G36" s="192"/>
      <c r="H36" s="218"/>
      <c r="I36" s="219" t="s">
        <v>241</v>
      </c>
      <c r="J36" s="192"/>
      <c r="K36" s="192"/>
      <c r="L36" s="219"/>
      <c r="M36" s="338">
        <f>M34-M35</f>
        <v>0</v>
      </c>
      <c r="N36" s="338">
        <f>N34-N35</f>
        <v>0</v>
      </c>
      <c r="O36" s="348">
        <f>O34-O35</f>
        <v>0</v>
      </c>
      <c r="P36" s="348">
        <f>P34-P35</f>
        <v>0</v>
      </c>
    </row>
    <row r="37" spans="1:16" ht="19.95" customHeight="1" x14ac:dyDescent="0.3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16"/>
      <c r="O37" s="10"/>
      <c r="P37" s="10"/>
    </row>
    <row r="38" spans="1:16" x14ac:dyDescent="0.3">
      <c r="A38" s="28"/>
      <c r="B38" s="25"/>
      <c r="C38" s="25"/>
      <c r="D38" s="25"/>
      <c r="E38" s="25"/>
      <c r="F38" s="25"/>
      <c r="G38" s="25"/>
      <c r="H38" s="25"/>
      <c r="I38" s="25" t="s">
        <v>237</v>
      </c>
      <c r="J38" s="25"/>
      <c r="K38" s="25"/>
      <c r="L38" s="211"/>
      <c r="M38" s="211"/>
      <c r="N38" s="214"/>
      <c r="O38" s="26"/>
      <c r="P38" s="27"/>
    </row>
    <row r="39" spans="1:16" x14ac:dyDescent="0.3">
      <c r="A39" s="278"/>
      <c r="B39" s="279"/>
      <c r="C39" s="279"/>
      <c r="D39" s="279"/>
      <c r="E39" s="279"/>
      <c r="F39" s="279"/>
      <c r="G39" s="279"/>
      <c r="H39" s="281"/>
      <c r="I39" s="282"/>
      <c r="J39" s="283" t="s">
        <v>239</v>
      </c>
      <c r="K39" s="302"/>
      <c r="L39" s="302"/>
      <c r="M39" s="158">
        <v>0</v>
      </c>
      <c r="N39" s="159">
        <v>472054</v>
      </c>
      <c r="O39" s="303">
        <v>0</v>
      </c>
      <c r="P39" s="280"/>
    </row>
    <row r="40" spans="1:16" x14ac:dyDescent="0.3">
      <c r="A40" s="195"/>
      <c r="B40" s="157"/>
      <c r="C40" s="157"/>
      <c r="D40" s="157"/>
      <c r="E40" s="157"/>
      <c r="F40" s="157"/>
      <c r="G40" s="157"/>
      <c r="H40" s="78"/>
      <c r="I40" s="195"/>
      <c r="J40" s="195" t="s">
        <v>240</v>
      </c>
      <c r="K40" s="157"/>
      <c r="L40" s="11"/>
      <c r="M40" s="104">
        <v>0</v>
      </c>
      <c r="N40" s="105">
        <v>0</v>
      </c>
      <c r="O40" s="303">
        <v>0</v>
      </c>
      <c r="P40" s="229">
        <v>0</v>
      </c>
    </row>
    <row r="41" spans="1:16" ht="17.399999999999999" customHeight="1" x14ac:dyDescent="0.3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6"/>
      <c r="O41" s="10"/>
      <c r="P41" s="10"/>
    </row>
    <row r="42" spans="1:16" x14ac:dyDescent="0.3">
      <c r="A42" s="210"/>
      <c r="B42" s="211"/>
      <c r="C42" s="211"/>
      <c r="D42" s="211"/>
      <c r="E42" s="211"/>
      <c r="F42" s="211"/>
      <c r="G42" s="211"/>
      <c r="H42" s="211"/>
      <c r="I42" s="25" t="s">
        <v>238</v>
      </c>
      <c r="J42" s="211"/>
      <c r="K42" s="211"/>
      <c r="L42" s="211"/>
      <c r="M42" s="211"/>
      <c r="N42" s="214"/>
      <c r="O42" s="215"/>
      <c r="P42" s="216"/>
    </row>
    <row r="43" spans="1:16" x14ac:dyDescent="0.3">
      <c r="A43" s="195"/>
      <c r="B43" s="212"/>
      <c r="C43" s="212"/>
      <c r="D43" s="212"/>
      <c r="E43" s="212"/>
      <c r="F43" s="212"/>
      <c r="G43" s="212"/>
      <c r="H43" s="209"/>
      <c r="I43" s="212"/>
      <c r="J43" s="213"/>
      <c r="K43" s="212"/>
      <c r="L43" s="212"/>
      <c r="M43" s="217">
        <f>M31+M40</f>
        <v>0</v>
      </c>
      <c r="N43" s="206">
        <v>313479</v>
      </c>
      <c r="O43" s="217">
        <f t="shared" ref="O43:P43" si="2">O31+O40</f>
        <v>0</v>
      </c>
      <c r="P43" s="160">
        <f t="shared" si="2"/>
        <v>0</v>
      </c>
    </row>
    <row r="44" spans="1:16" ht="15.6" customHeight="1" x14ac:dyDescent="0.3">
      <c r="A44" s="9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106"/>
      <c r="N44" s="106"/>
      <c r="O44" s="106"/>
      <c r="P44" s="106"/>
    </row>
    <row r="45" spans="1:16" ht="17.399999999999999" customHeight="1" x14ac:dyDescent="0.3">
      <c r="A45" s="30" t="s">
        <v>75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</row>
    <row r="46" spans="1:16" ht="19.95" customHeight="1" x14ac:dyDescent="0.3">
      <c r="A46" s="29" t="s">
        <v>310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32"/>
      <c r="P46" s="32"/>
    </row>
    <row r="47" spans="1:16" ht="14.4" customHeight="1" x14ac:dyDescent="0.3">
      <c r="A47" s="9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4"/>
      <c r="O47" s="35" t="s">
        <v>252</v>
      </c>
      <c r="P47" s="35"/>
    </row>
    <row r="48" spans="1:16" ht="18.600000000000001" customHeight="1" x14ac:dyDescent="0.3">
      <c r="A48" s="186" t="s">
        <v>5</v>
      </c>
      <c r="B48" s="187"/>
      <c r="C48" s="187"/>
      <c r="D48" s="187"/>
      <c r="E48" s="187"/>
      <c r="F48" s="187"/>
      <c r="G48" s="187"/>
      <c r="H48" s="323"/>
      <c r="I48" s="200" t="s">
        <v>242</v>
      </c>
      <c r="J48" s="13"/>
      <c r="K48" s="14"/>
      <c r="L48" s="396" t="s">
        <v>258</v>
      </c>
      <c r="M48" s="167" t="s">
        <v>2</v>
      </c>
      <c r="N48" s="396" t="s">
        <v>258</v>
      </c>
      <c r="O48" s="166" t="s">
        <v>3</v>
      </c>
      <c r="P48" s="329" t="s">
        <v>3</v>
      </c>
    </row>
    <row r="49" spans="1:16" ht="42.6" customHeight="1" x14ac:dyDescent="0.3">
      <c r="A49" s="173">
        <v>1</v>
      </c>
      <c r="B49" s="174">
        <v>2</v>
      </c>
      <c r="C49" s="174">
        <v>3</v>
      </c>
      <c r="D49" s="174">
        <v>4</v>
      </c>
      <c r="E49" s="174">
        <v>5</v>
      </c>
      <c r="F49" s="174">
        <v>6</v>
      </c>
      <c r="G49" s="174">
        <v>7</v>
      </c>
      <c r="H49" s="175" t="s">
        <v>77</v>
      </c>
      <c r="I49" s="197" t="s">
        <v>243</v>
      </c>
      <c r="J49" s="168" t="s">
        <v>76</v>
      </c>
      <c r="K49" s="172"/>
      <c r="L49" s="376" t="s">
        <v>272</v>
      </c>
      <c r="M49" s="175" t="s">
        <v>214</v>
      </c>
      <c r="N49" s="376" t="s">
        <v>273</v>
      </c>
      <c r="O49" s="173" t="s">
        <v>270</v>
      </c>
      <c r="P49" s="331" t="s">
        <v>271</v>
      </c>
    </row>
    <row r="50" spans="1:16" ht="17.399999999999999" customHeight="1" x14ac:dyDescent="0.3">
      <c r="A50" s="198"/>
      <c r="B50" s="199"/>
      <c r="C50" s="199"/>
      <c r="D50" s="199"/>
      <c r="E50" s="199"/>
      <c r="F50" s="199"/>
      <c r="G50" s="199"/>
      <c r="H50" s="199"/>
      <c r="I50" s="12" t="s">
        <v>201</v>
      </c>
      <c r="J50" s="12" t="s">
        <v>202</v>
      </c>
      <c r="K50" s="12"/>
      <c r="L50" s="353"/>
      <c r="M50" s="51" t="s">
        <v>4</v>
      </c>
      <c r="N50" s="169" t="s">
        <v>4</v>
      </c>
      <c r="O50" s="51" t="s">
        <v>4</v>
      </c>
      <c r="P50" s="375" t="s">
        <v>4</v>
      </c>
    </row>
    <row r="51" spans="1:16" x14ac:dyDescent="0.3">
      <c r="A51" s="203" t="s">
        <v>50</v>
      </c>
      <c r="B51" s="204"/>
      <c r="C51" s="204" t="s">
        <v>6</v>
      </c>
      <c r="D51" s="204" t="s">
        <v>14</v>
      </c>
      <c r="E51" s="204" t="s">
        <v>188</v>
      </c>
      <c r="F51" s="204" t="s">
        <v>189</v>
      </c>
      <c r="G51" s="204"/>
      <c r="H51" s="205"/>
      <c r="I51" s="58">
        <v>6</v>
      </c>
      <c r="J51" s="170" t="s">
        <v>10</v>
      </c>
      <c r="K51" s="163"/>
      <c r="L51" s="354">
        <f>L52+L53+L54+L55+L57+L56</f>
        <v>528074</v>
      </c>
      <c r="M51" s="354">
        <f>M52+M53+M54+M55+M57+M56</f>
        <v>991000</v>
      </c>
      <c r="N51" s="354">
        <f>N52+N53+N54+N55+N57+N56</f>
        <v>377246</v>
      </c>
      <c r="O51" s="392">
        <v>71</v>
      </c>
      <c r="P51" s="355">
        <v>38</v>
      </c>
    </row>
    <row r="52" spans="1:16" x14ac:dyDescent="0.3">
      <c r="A52" s="48"/>
      <c r="B52" s="39"/>
      <c r="C52" s="39"/>
      <c r="D52" s="39"/>
      <c r="E52" s="39"/>
      <c r="F52" s="39"/>
      <c r="G52" s="39"/>
      <c r="H52" s="164"/>
      <c r="I52" s="84">
        <v>61</v>
      </c>
      <c r="J52" s="8" t="s">
        <v>18</v>
      </c>
      <c r="K52" s="89"/>
      <c r="L52" s="36">
        <v>225556</v>
      </c>
      <c r="M52" s="356">
        <v>400000</v>
      </c>
      <c r="N52" s="390">
        <v>215360</v>
      </c>
      <c r="O52" s="365">
        <f>N52/L52*100</f>
        <v>95.479614818492962</v>
      </c>
      <c r="P52" s="103">
        <f>N52/M52*100</f>
        <v>53.839999999999996</v>
      </c>
    </row>
    <row r="53" spans="1:16" x14ac:dyDescent="0.3">
      <c r="A53" s="48"/>
      <c r="B53" s="39"/>
      <c r="C53" s="39"/>
      <c r="D53" s="39"/>
      <c r="E53" s="39"/>
      <c r="F53" s="39"/>
      <c r="G53" s="39"/>
      <c r="H53" s="164"/>
      <c r="I53" s="84">
        <v>63</v>
      </c>
      <c r="J53" s="8" t="s">
        <v>19</v>
      </c>
      <c r="K53" s="89"/>
      <c r="L53" s="378">
        <v>200164</v>
      </c>
      <c r="M53" s="336">
        <v>200000</v>
      </c>
      <c r="N53" s="391">
        <v>18986</v>
      </c>
      <c r="O53" s="343">
        <f t="shared" ref="O53:O55" si="3">N53/L53*100</f>
        <v>9.4852221178633531</v>
      </c>
      <c r="P53" s="103">
        <f t="shared" ref="P53:P57" si="4">N53/M53*100</f>
        <v>9.4930000000000003</v>
      </c>
    </row>
    <row r="54" spans="1:16" x14ac:dyDescent="0.3">
      <c r="A54" s="48"/>
      <c r="B54" s="39"/>
      <c r="C54" s="39"/>
      <c r="D54" s="39"/>
      <c r="E54" s="39"/>
      <c r="F54" s="39"/>
      <c r="G54" s="39"/>
      <c r="H54" s="164"/>
      <c r="I54" s="84">
        <v>64</v>
      </c>
      <c r="J54" s="8" t="s">
        <v>20</v>
      </c>
      <c r="K54" s="89"/>
      <c r="L54" s="378">
        <v>35755</v>
      </c>
      <c r="M54" s="336">
        <v>140000</v>
      </c>
      <c r="N54" s="391">
        <v>84374</v>
      </c>
      <c r="O54" s="343">
        <f t="shared" si="3"/>
        <v>235.97818486924905</v>
      </c>
      <c r="P54" s="103">
        <f t="shared" si="4"/>
        <v>60.267142857142851</v>
      </c>
    </row>
    <row r="55" spans="1:16" x14ac:dyDescent="0.3">
      <c r="A55" s="48"/>
      <c r="B55" s="39"/>
      <c r="C55" s="39"/>
      <c r="D55" s="39"/>
      <c r="E55" s="39"/>
      <c r="F55" s="39"/>
      <c r="G55" s="39"/>
      <c r="H55" s="164"/>
      <c r="I55" s="84">
        <v>65</v>
      </c>
      <c r="J55" s="8" t="s">
        <v>253</v>
      </c>
      <c r="K55" s="89"/>
      <c r="L55" s="378">
        <v>66599</v>
      </c>
      <c r="M55" s="336">
        <v>200000</v>
      </c>
      <c r="N55" s="391">
        <v>44541</v>
      </c>
      <c r="O55" s="343">
        <f t="shared" si="3"/>
        <v>66.879382573311901</v>
      </c>
      <c r="P55" s="103">
        <f t="shared" si="4"/>
        <v>22.270499999999998</v>
      </c>
    </row>
    <row r="56" spans="1:16" x14ac:dyDescent="0.3">
      <c r="A56" s="48"/>
      <c r="B56" s="39"/>
      <c r="C56" s="39"/>
      <c r="D56" s="39"/>
      <c r="E56" s="39"/>
      <c r="F56" s="39"/>
      <c r="G56" s="39"/>
      <c r="H56" s="164"/>
      <c r="I56" s="84" t="s">
        <v>21</v>
      </c>
      <c r="J56" s="8" t="s">
        <v>22</v>
      </c>
      <c r="K56" s="89"/>
      <c r="L56" s="378">
        <v>0</v>
      </c>
      <c r="M56" s="357">
        <v>50000</v>
      </c>
      <c r="N56" s="391">
        <v>13272</v>
      </c>
      <c r="O56" s="343">
        <v>0</v>
      </c>
      <c r="P56" s="103">
        <f t="shared" si="4"/>
        <v>26.544</v>
      </c>
    </row>
    <row r="57" spans="1:16" x14ac:dyDescent="0.3">
      <c r="A57" s="48"/>
      <c r="B57" s="39"/>
      <c r="C57" s="39"/>
      <c r="D57" s="39"/>
      <c r="E57" s="39"/>
      <c r="F57" s="39"/>
      <c r="G57" s="39"/>
      <c r="H57" s="164"/>
      <c r="I57" s="84" t="s">
        <v>23</v>
      </c>
      <c r="J57" s="8" t="s">
        <v>24</v>
      </c>
      <c r="K57" s="89"/>
      <c r="L57" s="378">
        <v>0</v>
      </c>
      <c r="M57" s="357">
        <v>1000</v>
      </c>
      <c r="N57" s="391">
        <v>713</v>
      </c>
      <c r="O57" s="394">
        <v>0</v>
      </c>
      <c r="P57" s="103">
        <f t="shared" si="4"/>
        <v>71.3</v>
      </c>
    </row>
    <row r="58" spans="1:16" x14ac:dyDescent="0.3">
      <c r="A58" s="176"/>
      <c r="B58" s="177"/>
      <c r="C58" s="177"/>
      <c r="D58" s="177"/>
      <c r="E58" s="177"/>
      <c r="F58" s="177"/>
      <c r="G58" s="177" t="s">
        <v>190</v>
      </c>
      <c r="H58" s="178"/>
      <c r="I58" s="58">
        <v>7</v>
      </c>
      <c r="J58" s="170" t="s">
        <v>12</v>
      </c>
      <c r="K58" s="163"/>
      <c r="L58" s="179">
        <v>0</v>
      </c>
      <c r="M58" s="354">
        <f>M59</f>
        <v>3000</v>
      </c>
      <c r="N58" s="354">
        <v>0</v>
      </c>
      <c r="O58" s="393">
        <v>0</v>
      </c>
      <c r="P58" s="366">
        <v>0</v>
      </c>
    </row>
    <row r="59" spans="1:16" x14ac:dyDescent="0.3">
      <c r="A59" s="48"/>
      <c r="B59" s="39"/>
      <c r="C59" s="39" t="s">
        <v>4</v>
      </c>
      <c r="D59" s="39"/>
      <c r="E59" s="39"/>
      <c r="F59" s="39"/>
      <c r="G59" s="39"/>
      <c r="H59" s="164"/>
      <c r="I59" s="84">
        <v>72</v>
      </c>
      <c r="J59" s="8" t="s">
        <v>25</v>
      </c>
      <c r="K59" s="89"/>
      <c r="L59" s="377">
        <v>0</v>
      </c>
      <c r="M59" s="336">
        <v>3000</v>
      </c>
      <c r="N59" s="336">
        <v>0</v>
      </c>
      <c r="O59" s="367">
        <v>0</v>
      </c>
      <c r="P59" s="367">
        <v>0</v>
      </c>
    </row>
    <row r="60" spans="1:16" ht="13.2" customHeight="1" x14ac:dyDescent="0.3">
      <c r="A60" s="176" t="s">
        <v>50</v>
      </c>
      <c r="B60" s="177"/>
      <c r="C60" s="177" t="s">
        <v>6</v>
      </c>
      <c r="D60" s="177" t="s">
        <v>14</v>
      </c>
      <c r="E60" s="177" t="s">
        <v>188</v>
      </c>
      <c r="F60" s="177"/>
      <c r="G60" s="177" t="s">
        <v>190</v>
      </c>
      <c r="H60" s="178"/>
      <c r="I60" s="58">
        <v>3</v>
      </c>
      <c r="J60" s="170" t="s">
        <v>13</v>
      </c>
      <c r="K60" s="163"/>
      <c r="L60" s="171">
        <v>404564</v>
      </c>
      <c r="M60" s="354">
        <f>M61+M62+M63+M65+M66+M64</f>
        <v>730700</v>
      </c>
      <c r="N60" s="354">
        <f>SUM(N61:N66)</f>
        <v>378798</v>
      </c>
      <c r="O60" s="368">
        <v>94</v>
      </c>
      <c r="P60" s="368">
        <v>52</v>
      </c>
    </row>
    <row r="61" spans="1:16" ht="13.95" customHeight="1" x14ac:dyDescent="0.3">
      <c r="A61" s="48"/>
      <c r="B61" s="39"/>
      <c r="C61" s="39"/>
      <c r="D61" s="39"/>
      <c r="E61" s="39"/>
      <c r="F61" s="39"/>
      <c r="G61" s="39"/>
      <c r="H61" s="164"/>
      <c r="I61" s="84">
        <v>31</v>
      </c>
      <c r="J61" s="8" t="s">
        <v>26</v>
      </c>
      <c r="K61" s="89"/>
      <c r="L61" s="379">
        <v>41642</v>
      </c>
      <c r="M61" s="336">
        <v>120000</v>
      </c>
      <c r="N61" s="336">
        <v>44428</v>
      </c>
      <c r="O61" s="369">
        <v>107</v>
      </c>
      <c r="P61" s="357">
        <v>37</v>
      </c>
    </row>
    <row r="62" spans="1:16" ht="13.95" customHeight="1" x14ac:dyDescent="0.3">
      <c r="A62" s="48"/>
      <c r="B62" s="39"/>
      <c r="C62" s="39"/>
      <c r="D62" s="39"/>
      <c r="E62" s="39"/>
      <c r="F62" s="39"/>
      <c r="G62" s="39"/>
      <c r="H62" s="164"/>
      <c r="I62" s="84">
        <v>32</v>
      </c>
      <c r="J62" s="8" t="s">
        <v>27</v>
      </c>
      <c r="K62" s="89"/>
      <c r="L62" s="379">
        <v>255157</v>
      </c>
      <c r="M62" s="336">
        <v>374700</v>
      </c>
      <c r="N62" s="336">
        <v>222276</v>
      </c>
      <c r="O62" s="369">
        <v>87</v>
      </c>
      <c r="P62" s="357">
        <v>59</v>
      </c>
    </row>
    <row r="63" spans="1:16" ht="13.95" customHeight="1" x14ac:dyDescent="0.3">
      <c r="A63" s="48"/>
      <c r="B63" s="39"/>
      <c r="C63" s="39"/>
      <c r="D63" s="39"/>
      <c r="E63" s="39"/>
      <c r="F63" s="39"/>
      <c r="G63" s="39"/>
      <c r="H63" s="164"/>
      <c r="I63" s="84">
        <v>34</v>
      </c>
      <c r="J63" s="8" t="s">
        <v>28</v>
      </c>
      <c r="K63" s="89"/>
      <c r="L63" s="379">
        <v>1283</v>
      </c>
      <c r="M63" s="336">
        <v>2000</v>
      </c>
      <c r="N63" s="336">
        <v>1272</v>
      </c>
      <c r="O63" s="369">
        <v>99</v>
      </c>
      <c r="P63" s="357">
        <v>64</v>
      </c>
    </row>
    <row r="64" spans="1:16" ht="13.95" customHeight="1" x14ac:dyDescent="0.3">
      <c r="A64" s="48"/>
      <c r="B64" s="39"/>
      <c r="C64" s="39"/>
      <c r="D64" s="39"/>
      <c r="E64" s="39"/>
      <c r="F64" s="39"/>
      <c r="G64" s="39"/>
      <c r="H64" s="164"/>
      <c r="I64" s="84" t="s">
        <v>80</v>
      </c>
      <c r="J64" s="8" t="s">
        <v>81</v>
      </c>
      <c r="K64" s="89"/>
      <c r="L64" s="379">
        <v>0</v>
      </c>
      <c r="M64" s="336">
        <v>10000</v>
      </c>
      <c r="N64" s="336">
        <v>0</v>
      </c>
      <c r="O64" s="369">
        <v>0</v>
      </c>
      <c r="P64" s="357">
        <v>0</v>
      </c>
    </row>
    <row r="65" spans="1:16" ht="13.95" customHeight="1" x14ac:dyDescent="0.3">
      <c r="A65" s="48"/>
      <c r="B65" s="39"/>
      <c r="C65" s="39"/>
      <c r="D65" s="39"/>
      <c r="E65" s="39"/>
      <c r="F65" s="39"/>
      <c r="G65" s="39"/>
      <c r="H65" s="164"/>
      <c r="I65" s="84">
        <v>37</v>
      </c>
      <c r="J65" s="8" t="s">
        <v>29</v>
      </c>
      <c r="K65" s="89"/>
      <c r="L65" s="379">
        <v>42977</v>
      </c>
      <c r="M65" s="336">
        <v>116000</v>
      </c>
      <c r="N65" s="336">
        <v>46862</v>
      </c>
      <c r="O65" s="369">
        <v>109</v>
      </c>
      <c r="P65" s="357">
        <v>40</v>
      </c>
    </row>
    <row r="66" spans="1:16" ht="13.95" customHeight="1" x14ac:dyDescent="0.3">
      <c r="A66" s="48"/>
      <c r="B66" s="39"/>
      <c r="C66" s="39"/>
      <c r="D66" s="39"/>
      <c r="E66" s="39"/>
      <c r="F66" s="39"/>
      <c r="G66" s="39"/>
      <c r="H66" s="164"/>
      <c r="I66" s="84">
        <v>38</v>
      </c>
      <c r="J66" s="8" t="s">
        <v>30</v>
      </c>
      <c r="K66" s="89"/>
      <c r="L66" s="379">
        <v>63506</v>
      </c>
      <c r="M66" s="336">
        <v>108000</v>
      </c>
      <c r="N66" s="336">
        <v>63960</v>
      </c>
      <c r="O66" s="369">
        <v>101</v>
      </c>
      <c r="P66" s="357">
        <v>59</v>
      </c>
    </row>
    <row r="67" spans="1:16" ht="13.2" customHeight="1" x14ac:dyDescent="0.3">
      <c r="A67" s="176"/>
      <c r="B67" s="177"/>
      <c r="C67" s="177"/>
      <c r="D67" s="177"/>
      <c r="E67" s="177"/>
      <c r="F67" s="177" t="s">
        <v>189</v>
      </c>
      <c r="G67" s="177" t="s">
        <v>190</v>
      </c>
      <c r="H67" s="178"/>
      <c r="I67" s="58">
        <v>4</v>
      </c>
      <c r="J67" s="170" t="s">
        <v>15</v>
      </c>
      <c r="K67" s="163"/>
      <c r="L67" s="171">
        <v>278569</v>
      </c>
      <c r="M67" s="354">
        <f>M69</f>
        <v>263300</v>
      </c>
      <c r="N67" s="363">
        <f>N69</f>
        <v>157024</v>
      </c>
      <c r="O67" s="355">
        <v>56</v>
      </c>
      <c r="P67" s="368">
        <v>60</v>
      </c>
    </row>
    <row r="68" spans="1:16" ht="13.2" customHeight="1" x14ac:dyDescent="0.3">
      <c r="A68" s="380"/>
      <c r="B68" s="381"/>
      <c r="C68" s="381"/>
      <c r="D68" s="381"/>
      <c r="E68" s="381"/>
      <c r="F68" s="381"/>
      <c r="G68" s="381"/>
      <c r="H68" s="381"/>
      <c r="I68" s="385" t="s">
        <v>274</v>
      </c>
      <c r="J68" s="384" t="s">
        <v>276</v>
      </c>
      <c r="K68" s="384"/>
      <c r="L68" s="389">
        <v>26482</v>
      </c>
      <c r="M68" s="382">
        <v>0</v>
      </c>
      <c r="N68" s="383">
        <v>0</v>
      </c>
      <c r="O68" s="395">
        <v>0</v>
      </c>
      <c r="P68" s="386"/>
    </row>
    <row r="69" spans="1:16" ht="13.95" customHeight="1" x14ac:dyDescent="0.3">
      <c r="A69" s="48"/>
      <c r="B69" s="39"/>
      <c r="C69" s="39"/>
      <c r="D69" s="39"/>
      <c r="E69" s="39"/>
      <c r="F69" s="39"/>
      <c r="G69" s="39"/>
      <c r="H69" s="39"/>
      <c r="I69" s="84">
        <v>42</v>
      </c>
      <c r="J69" s="9" t="s">
        <v>31</v>
      </c>
      <c r="K69" s="9"/>
      <c r="L69" s="336">
        <v>221932</v>
      </c>
      <c r="M69" s="336">
        <v>263300</v>
      </c>
      <c r="N69" s="343">
        <v>157024</v>
      </c>
      <c r="O69" s="370">
        <v>71</v>
      </c>
      <c r="P69" s="369">
        <v>60</v>
      </c>
    </row>
    <row r="70" spans="1:16" ht="13.95" customHeight="1" x14ac:dyDescent="0.3">
      <c r="A70" s="48"/>
      <c r="B70" s="39"/>
      <c r="C70" s="39"/>
      <c r="D70" s="39"/>
      <c r="E70" s="39"/>
      <c r="F70" s="39"/>
      <c r="G70" s="39"/>
      <c r="H70" s="39"/>
      <c r="I70" s="80" t="s">
        <v>275</v>
      </c>
      <c r="J70" s="9" t="s">
        <v>277</v>
      </c>
      <c r="K70" s="9"/>
      <c r="L70" s="388">
        <v>30154</v>
      </c>
      <c r="M70" s="336">
        <v>0</v>
      </c>
      <c r="N70" s="343">
        <v>0</v>
      </c>
      <c r="O70" s="370">
        <v>0</v>
      </c>
      <c r="P70" s="387"/>
    </row>
    <row r="71" spans="1:16" ht="13.95" customHeight="1" x14ac:dyDescent="0.3">
      <c r="A71" s="50"/>
      <c r="B71" s="51"/>
      <c r="C71" s="51"/>
      <c r="D71" s="51"/>
      <c r="E71" s="51"/>
      <c r="F71" s="51"/>
      <c r="G71" s="51"/>
      <c r="H71" s="51"/>
      <c r="I71" s="12" t="s">
        <v>244</v>
      </c>
      <c r="J71" s="12"/>
      <c r="K71" s="12"/>
      <c r="L71" s="12"/>
      <c r="M71" s="358"/>
      <c r="N71" s="364"/>
      <c r="O71" s="371"/>
      <c r="P71" s="371"/>
    </row>
    <row r="72" spans="1:16" ht="13.95" customHeight="1" x14ac:dyDescent="0.3">
      <c r="A72" s="180"/>
      <c r="B72" s="181"/>
      <c r="C72" s="181"/>
      <c r="D72" s="181"/>
      <c r="E72" s="181"/>
      <c r="F72" s="181"/>
      <c r="G72" s="181"/>
      <c r="H72" s="182" t="s">
        <v>77</v>
      </c>
      <c r="I72" s="183" t="s">
        <v>77</v>
      </c>
      <c r="J72" s="184" t="s">
        <v>16</v>
      </c>
      <c r="K72" s="185"/>
      <c r="L72" s="326"/>
      <c r="M72" s="359">
        <v>0</v>
      </c>
      <c r="N72" s="359">
        <f t="shared" ref="N72:N75" si="5">M72*1.01</f>
        <v>0</v>
      </c>
      <c r="O72" s="372">
        <v>0</v>
      </c>
      <c r="P72" s="372">
        <v>0</v>
      </c>
    </row>
    <row r="73" spans="1:16" ht="13.95" customHeight="1" x14ac:dyDescent="0.3">
      <c r="A73" s="87"/>
      <c r="B73" s="88"/>
      <c r="C73" s="88"/>
      <c r="D73" s="88"/>
      <c r="E73" s="88"/>
      <c r="F73" s="88"/>
      <c r="G73" s="88"/>
      <c r="H73" s="188"/>
      <c r="I73" s="220" t="s">
        <v>32</v>
      </c>
      <c r="J73" s="194" t="s">
        <v>33</v>
      </c>
      <c r="K73" s="82"/>
      <c r="L73" s="91"/>
      <c r="M73" s="360">
        <v>0</v>
      </c>
      <c r="N73" s="360">
        <f t="shared" si="5"/>
        <v>0</v>
      </c>
      <c r="O73" s="373">
        <v>0</v>
      </c>
      <c r="P73" s="373">
        <v>0</v>
      </c>
    </row>
    <row r="74" spans="1:16" ht="13.95" customHeight="1" x14ac:dyDescent="0.3">
      <c r="A74" s="176"/>
      <c r="B74" s="177"/>
      <c r="C74" s="177"/>
      <c r="D74" s="177"/>
      <c r="E74" s="177"/>
      <c r="F74" s="177"/>
      <c r="G74" s="177"/>
      <c r="H74" s="178" t="s">
        <v>77</v>
      </c>
      <c r="I74" s="58">
        <v>5</v>
      </c>
      <c r="J74" s="170" t="s">
        <v>17</v>
      </c>
      <c r="K74" s="163"/>
      <c r="L74" s="325"/>
      <c r="M74" s="361">
        <v>0</v>
      </c>
      <c r="N74" s="361">
        <f t="shared" si="5"/>
        <v>0</v>
      </c>
      <c r="O74" s="372">
        <v>0</v>
      </c>
      <c r="P74" s="372">
        <v>0</v>
      </c>
    </row>
    <row r="75" spans="1:16" ht="13.95" customHeight="1" x14ac:dyDescent="0.3">
      <c r="A75" s="284"/>
      <c r="B75" s="156"/>
      <c r="C75" s="156"/>
      <c r="D75" s="156"/>
      <c r="E75" s="156"/>
      <c r="F75" s="156"/>
      <c r="G75" s="156"/>
      <c r="H75" s="285"/>
      <c r="I75" s="286" t="s">
        <v>34</v>
      </c>
      <c r="J75" s="195" t="s">
        <v>35</v>
      </c>
      <c r="K75" s="78"/>
      <c r="L75" s="157"/>
      <c r="M75" s="362">
        <v>0</v>
      </c>
      <c r="N75" s="362">
        <f t="shared" si="5"/>
        <v>0</v>
      </c>
      <c r="O75" s="374">
        <v>0</v>
      </c>
      <c r="P75" s="374">
        <v>0</v>
      </c>
    </row>
    <row r="76" spans="1:16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36"/>
      <c r="N76" s="16"/>
      <c r="O76" s="10"/>
      <c r="P76" s="10"/>
    </row>
    <row r="77" spans="1:16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1:16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1:16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36"/>
      <c r="N79" s="16"/>
      <c r="O79" s="10"/>
      <c r="P79" s="10"/>
    </row>
    <row r="80" spans="1:16" x14ac:dyDescent="0.3">
      <c r="A80" s="16"/>
      <c r="B80" s="16"/>
      <c r="C80" s="16"/>
      <c r="D80" s="16"/>
      <c r="E80" s="16"/>
      <c r="F80" s="16"/>
      <c r="G80" s="16"/>
      <c r="H80" s="16"/>
      <c r="I80" s="9"/>
      <c r="J80" s="9"/>
      <c r="K80" s="9"/>
      <c r="L80" s="9"/>
      <c r="M80" s="9"/>
      <c r="N80" s="16"/>
      <c r="O80" s="10"/>
      <c r="P80" s="10"/>
    </row>
    <row r="81" spans="1:16" x14ac:dyDescent="0.3">
      <c r="A81" s="16"/>
      <c r="B81" s="16"/>
      <c r="C81" s="16"/>
      <c r="D81" s="16"/>
      <c r="E81" s="16"/>
      <c r="F81" s="16"/>
      <c r="G81" s="16"/>
      <c r="H81" s="16"/>
      <c r="I81" s="9"/>
      <c r="J81" s="37" t="s">
        <v>5</v>
      </c>
      <c r="K81" s="38"/>
      <c r="L81" s="38"/>
      <c r="M81" s="9"/>
      <c r="N81" s="16"/>
      <c r="O81" s="10"/>
      <c r="P81" s="10"/>
    </row>
    <row r="82" spans="1:16" x14ac:dyDescent="0.3">
      <c r="A82" s="16"/>
      <c r="B82" s="16"/>
      <c r="C82" s="16"/>
      <c r="D82" s="16"/>
      <c r="E82" s="16"/>
      <c r="F82" s="16"/>
      <c r="G82" s="16"/>
      <c r="H82" s="16"/>
      <c r="I82" s="30">
        <v>1</v>
      </c>
      <c r="J82" s="29" t="s">
        <v>36</v>
      </c>
      <c r="K82" s="29"/>
      <c r="L82" s="29"/>
      <c r="M82" s="9"/>
      <c r="N82" s="16"/>
      <c r="O82" s="10"/>
      <c r="P82" s="10"/>
    </row>
    <row r="83" spans="1:16" x14ac:dyDescent="0.3">
      <c r="A83" s="16"/>
      <c r="B83" s="16"/>
      <c r="C83" s="16"/>
      <c r="D83" s="16"/>
      <c r="E83" s="16"/>
      <c r="F83" s="16"/>
      <c r="G83" s="16"/>
      <c r="H83" s="16"/>
      <c r="I83" s="30" t="s">
        <v>187</v>
      </c>
      <c r="J83" s="29" t="s">
        <v>191</v>
      </c>
      <c r="K83" s="29"/>
      <c r="L83" s="29"/>
      <c r="M83" s="9"/>
      <c r="N83" s="16"/>
      <c r="O83" s="10"/>
      <c r="P83" s="10"/>
    </row>
    <row r="84" spans="1:16" x14ac:dyDescent="0.3">
      <c r="A84" s="16"/>
      <c r="B84" s="16"/>
      <c r="C84" s="16"/>
      <c r="D84" s="16"/>
      <c r="E84" s="16"/>
      <c r="F84" s="16"/>
      <c r="G84" s="16"/>
      <c r="H84" s="16"/>
      <c r="I84" s="30" t="s">
        <v>6</v>
      </c>
      <c r="J84" s="29" t="s">
        <v>37</v>
      </c>
      <c r="K84" s="29"/>
      <c r="L84" s="29"/>
      <c r="M84" s="9"/>
      <c r="N84" s="16"/>
      <c r="O84" s="10"/>
      <c r="P84" s="10"/>
    </row>
    <row r="85" spans="1:16" x14ac:dyDescent="0.3">
      <c r="A85" s="16"/>
      <c r="B85" s="16"/>
      <c r="C85" s="16"/>
      <c r="D85" s="16"/>
      <c r="E85" s="16"/>
      <c r="F85" s="16"/>
      <c r="G85" s="16"/>
      <c r="H85" s="16"/>
      <c r="I85" s="30" t="s">
        <v>14</v>
      </c>
      <c r="J85" s="29" t="s">
        <v>38</v>
      </c>
      <c r="K85" s="29"/>
      <c r="L85" s="29"/>
      <c r="M85" s="9"/>
      <c r="N85" s="16"/>
      <c r="O85" s="10"/>
      <c r="P85" s="10"/>
    </row>
    <row r="86" spans="1:16" x14ac:dyDescent="0.3">
      <c r="A86" s="16"/>
      <c r="B86" s="16"/>
      <c r="C86" s="16"/>
      <c r="D86" s="16"/>
      <c r="E86" s="16"/>
      <c r="F86" s="16"/>
      <c r="G86" s="16"/>
      <c r="H86" s="16"/>
      <c r="I86" s="30" t="s">
        <v>188</v>
      </c>
      <c r="J86" s="29" t="s">
        <v>39</v>
      </c>
      <c r="K86" s="29"/>
      <c r="L86" s="29"/>
      <c r="M86" s="9"/>
      <c r="N86" s="16"/>
      <c r="O86" s="10"/>
      <c r="P86" s="10"/>
    </row>
    <row r="87" spans="1:16" x14ac:dyDescent="0.3">
      <c r="A87" s="16"/>
      <c r="B87" s="16"/>
      <c r="C87" s="16"/>
      <c r="D87" s="16"/>
      <c r="E87" s="16"/>
      <c r="F87" s="16"/>
      <c r="G87" s="16"/>
      <c r="H87" s="16"/>
      <c r="I87" s="30" t="s">
        <v>189</v>
      </c>
      <c r="J87" s="29" t="s">
        <v>40</v>
      </c>
      <c r="K87" s="29"/>
      <c r="L87" s="29"/>
      <c r="M87" s="9"/>
      <c r="N87" s="16"/>
      <c r="O87" s="10"/>
      <c r="P87" s="10"/>
    </row>
    <row r="88" spans="1:16" x14ac:dyDescent="0.3">
      <c r="A88" s="16"/>
      <c r="B88" s="16"/>
      <c r="C88" s="16"/>
      <c r="D88" s="16"/>
      <c r="E88" s="16"/>
      <c r="F88" s="16"/>
      <c r="G88" s="16"/>
      <c r="H88" s="16"/>
      <c r="I88" s="30" t="s">
        <v>190</v>
      </c>
      <c r="J88" s="29" t="s">
        <v>192</v>
      </c>
      <c r="K88" s="29"/>
      <c r="L88" s="29"/>
      <c r="M88" s="9"/>
      <c r="N88" s="16"/>
      <c r="O88" s="10"/>
      <c r="P88" s="10"/>
    </row>
    <row r="89" spans="1:16" x14ac:dyDescent="0.3">
      <c r="A89" s="16"/>
      <c r="B89" s="16"/>
      <c r="C89" s="16"/>
      <c r="D89" s="16"/>
      <c r="E89" s="16"/>
      <c r="F89" s="16"/>
      <c r="G89" s="16"/>
      <c r="H89" s="16"/>
      <c r="I89" s="30" t="s">
        <v>77</v>
      </c>
      <c r="J89" s="29" t="s">
        <v>193</v>
      </c>
      <c r="K89" s="29"/>
      <c r="L89" s="29"/>
      <c r="M89" s="9"/>
      <c r="N89" s="16"/>
      <c r="O89" s="10"/>
      <c r="P89" s="10"/>
    </row>
    <row r="90" spans="1:16" x14ac:dyDescent="0.3">
      <c r="A90" s="1"/>
      <c r="B90" s="1"/>
      <c r="C90" s="1"/>
      <c r="D90" s="1"/>
      <c r="E90" s="1"/>
      <c r="F90" s="1"/>
      <c r="G90" s="1"/>
      <c r="H90" s="1"/>
      <c r="I90" s="30"/>
      <c r="J90" s="2"/>
      <c r="K90" s="2"/>
      <c r="L90" s="2"/>
      <c r="M90" s="1"/>
      <c r="N90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9"/>
  <sheetViews>
    <sheetView zoomScaleNormal="100" workbookViewId="0">
      <selection activeCell="M239" sqref="M239"/>
    </sheetView>
  </sheetViews>
  <sheetFormatPr defaultRowHeight="14.4" x14ac:dyDescent="0.3"/>
  <cols>
    <col min="1" max="1" width="12.5546875" customWidth="1"/>
    <col min="2" max="9" width="1.88671875" customWidth="1"/>
    <col min="10" max="10" width="9.6640625" customWidth="1"/>
    <col min="11" max="11" width="11" customWidth="1"/>
    <col min="13" max="13" width="32.33203125" customWidth="1"/>
    <col min="14" max="14" width="0.44140625" customWidth="1"/>
    <col min="15" max="15" width="12.6640625" customWidth="1"/>
    <col min="16" max="16" width="13.5546875" customWidth="1"/>
    <col min="17" max="17" width="0.44140625" customWidth="1"/>
    <col min="18" max="18" width="9.88671875" customWidth="1"/>
    <col min="21" max="21" width="9" bestFit="1" customWidth="1"/>
  </cols>
  <sheetData>
    <row r="1" spans="1:18" ht="15.6" x14ac:dyDescent="0.3">
      <c r="A1" s="465" t="s">
        <v>74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</row>
    <row r="2" spans="1:18" ht="15.6" x14ac:dyDescent="0.3">
      <c r="A2" s="3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4"/>
      <c r="N2" s="1"/>
      <c r="O2" s="1"/>
    </row>
    <row r="3" spans="1:18" x14ac:dyDescent="0.3">
      <c r="A3" s="466" t="s">
        <v>73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</row>
    <row r="4" spans="1:18" x14ac:dyDescent="0.3">
      <c r="A4" s="464" t="s">
        <v>312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</row>
    <row r="5" spans="1:18" x14ac:dyDescent="0.3">
      <c r="A5" s="328" t="s">
        <v>313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</row>
    <row r="6" spans="1:18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Q6" t="s">
        <v>252</v>
      </c>
    </row>
    <row r="7" spans="1:18" x14ac:dyDescent="0.3">
      <c r="A7" s="59" t="s">
        <v>41</v>
      </c>
      <c r="B7" s="42"/>
      <c r="C7" s="43" t="s">
        <v>41</v>
      </c>
      <c r="D7" s="43"/>
      <c r="E7" s="43"/>
      <c r="F7" s="43"/>
      <c r="G7" s="43"/>
      <c r="H7" s="43"/>
      <c r="I7" s="62"/>
      <c r="J7" s="59" t="s">
        <v>42</v>
      </c>
      <c r="K7" s="43" t="s">
        <v>44</v>
      </c>
      <c r="L7" s="43"/>
      <c r="M7" s="43"/>
      <c r="N7" s="222"/>
      <c r="O7" s="397" t="s">
        <v>2</v>
      </c>
      <c r="P7" s="223" t="s">
        <v>258</v>
      </c>
      <c r="Q7" s="148"/>
      <c r="R7" s="130" t="s">
        <v>3</v>
      </c>
    </row>
    <row r="8" spans="1:18" x14ac:dyDescent="0.3">
      <c r="A8" s="60" t="s">
        <v>43</v>
      </c>
      <c r="B8" s="44"/>
      <c r="C8" s="45"/>
      <c r="D8" s="45"/>
      <c r="E8" s="45"/>
      <c r="F8" s="45"/>
      <c r="G8" s="45"/>
      <c r="H8" s="45"/>
      <c r="I8" s="63"/>
      <c r="J8" s="60"/>
      <c r="K8" s="45"/>
      <c r="L8" s="45"/>
      <c r="M8" s="45"/>
      <c r="N8" s="224"/>
      <c r="O8" s="398" t="s">
        <v>214</v>
      </c>
      <c r="P8" s="225" t="s">
        <v>259</v>
      </c>
      <c r="Q8" s="224"/>
      <c r="R8" s="225" t="s">
        <v>311</v>
      </c>
    </row>
    <row r="9" spans="1:18" x14ac:dyDescent="0.3">
      <c r="A9" s="60" t="s">
        <v>194</v>
      </c>
      <c r="B9" s="44"/>
      <c r="C9" s="45"/>
      <c r="D9" s="45"/>
      <c r="E9" s="45"/>
      <c r="F9" s="45"/>
      <c r="G9" s="45"/>
      <c r="H9" s="45"/>
      <c r="I9" s="63"/>
      <c r="J9" s="60"/>
      <c r="K9" s="45"/>
      <c r="L9" s="122" t="s">
        <v>82</v>
      </c>
      <c r="M9" s="122"/>
      <c r="N9" s="226"/>
      <c r="O9" s="399"/>
      <c r="P9" s="227" t="s">
        <v>278</v>
      </c>
      <c r="Q9" s="149"/>
      <c r="R9" s="131"/>
    </row>
    <row r="10" spans="1:18" x14ac:dyDescent="0.3">
      <c r="A10" s="61" t="s">
        <v>196</v>
      </c>
      <c r="B10" s="44"/>
      <c r="C10" s="45" t="s">
        <v>195</v>
      </c>
      <c r="D10" s="45"/>
      <c r="E10" s="45"/>
      <c r="F10" s="45"/>
      <c r="G10" s="45"/>
      <c r="H10" s="45"/>
      <c r="I10" s="63"/>
      <c r="J10" s="61" t="s">
        <v>197</v>
      </c>
      <c r="K10" s="153" t="s">
        <v>45</v>
      </c>
      <c r="L10" s="154"/>
      <c r="M10" s="154"/>
      <c r="N10" s="226"/>
      <c r="O10" s="399" t="s">
        <v>4</v>
      </c>
      <c r="P10" s="227" t="s">
        <v>214</v>
      </c>
      <c r="Q10" s="150"/>
      <c r="R10" s="132"/>
    </row>
    <row r="11" spans="1:18" x14ac:dyDescent="0.3">
      <c r="A11" s="64"/>
      <c r="B11" s="65">
        <v>1</v>
      </c>
      <c r="C11" s="52">
        <v>2</v>
      </c>
      <c r="D11" s="52">
        <v>3</v>
      </c>
      <c r="E11" s="52">
        <v>4</v>
      </c>
      <c r="F11" s="52">
        <v>5</v>
      </c>
      <c r="G11" s="52">
        <v>6</v>
      </c>
      <c r="H11" s="52">
        <v>7</v>
      </c>
      <c r="I11" s="116" t="s">
        <v>77</v>
      </c>
      <c r="J11" s="152"/>
      <c r="K11" s="151" t="s">
        <v>46</v>
      </c>
      <c r="L11" s="151"/>
      <c r="M11" s="151"/>
      <c r="N11" s="299"/>
      <c r="O11" s="400">
        <f>O12+O38</f>
        <v>994000</v>
      </c>
      <c r="P11" s="400">
        <f>P12+P38</f>
        <v>535822</v>
      </c>
      <c r="Q11" s="432"/>
      <c r="R11" s="436">
        <f>P11/O11*100</f>
        <v>53.905633802816901</v>
      </c>
    </row>
    <row r="12" spans="1:18" x14ac:dyDescent="0.3">
      <c r="A12" s="93"/>
      <c r="B12" s="94"/>
      <c r="C12" s="95"/>
      <c r="D12" s="95"/>
      <c r="E12" s="95"/>
      <c r="F12" s="95"/>
      <c r="G12" s="95"/>
      <c r="H12" s="95"/>
      <c r="I12" s="97"/>
      <c r="J12" s="93"/>
      <c r="K12" s="96" t="s">
        <v>104</v>
      </c>
      <c r="L12" s="96"/>
      <c r="M12" s="96"/>
      <c r="N12" s="298"/>
      <c r="O12" s="401">
        <f t="shared" ref="O12:P13" si="0">SUM(O13)</f>
        <v>54000</v>
      </c>
      <c r="P12" s="401">
        <f t="shared" si="0"/>
        <v>16473</v>
      </c>
      <c r="Q12" s="433"/>
      <c r="R12" s="437">
        <f>P12/O12*100</f>
        <v>30.505555555555556</v>
      </c>
    </row>
    <row r="13" spans="1:18" x14ac:dyDescent="0.3">
      <c r="A13" s="114"/>
      <c r="B13" s="119"/>
      <c r="C13" s="98"/>
      <c r="D13" s="98"/>
      <c r="E13" s="98"/>
      <c r="F13" s="98"/>
      <c r="G13" s="98"/>
      <c r="H13" s="98"/>
      <c r="I13" s="100"/>
      <c r="J13" s="114"/>
      <c r="K13" s="99" t="s">
        <v>105</v>
      </c>
      <c r="L13" s="99"/>
      <c r="M13" s="99"/>
      <c r="N13" s="125"/>
      <c r="O13" s="402">
        <f t="shared" si="0"/>
        <v>54000</v>
      </c>
      <c r="P13" s="402">
        <f t="shared" si="0"/>
        <v>16473</v>
      </c>
      <c r="Q13" s="434"/>
      <c r="R13" s="438">
        <f t="shared" ref="R13:R34" si="1">P13/O13*100</f>
        <v>30.505555555555556</v>
      </c>
    </row>
    <row r="14" spans="1:18" x14ac:dyDescent="0.3">
      <c r="A14" s="69"/>
      <c r="B14" s="70"/>
      <c r="C14" s="54"/>
      <c r="D14" s="54"/>
      <c r="E14" s="54"/>
      <c r="F14" s="54"/>
      <c r="G14" s="54"/>
      <c r="H14" s="54"/>
      <c r="I14" s="71"/>
      <c r="J14" s="121" t="s">
        <v>7</v>
      </c>
      <c r="K14" s="47" t="s">
        <v>88</v>
      </c>
      <c r="L14" s="47"/>
      <c r="M14" s="47"/>
      <c r="N14" s="111"/>
      <c r="O14" s="403">
        <f>O15+O23+O27+O34</f>
        <v>54000</v>
      </c>
      <c r="P14" s="403">
        <f>P15+P23+P27+P34</f>
        <v>16473</v>
      </c>
      <c r="Q14" s="435"/>
      <c r="R14" s="439">
        <f t="shared" si="1"/>
        <v>30.505555555555556</v>
      </c>
    </row>
    <row r="15" spans="1:18" x14ac:dyDescent="0.3">
      <c r="A15" s="462" t="s">
        <v>114</v>
      </c>
      <c r="B15" s="475" t="s">
        <v>50</v>
      </c>
      <c r="C15" s="460"/>
      <c r="D15" s="460" t="s">
        <v>6</v>
      </c>
      <c r="E15" s="460" t="s">
        <v>14</v>
      </c>
      <c r="F15" s="460"/>
      <c r="G15" s="460" t="s">
        <v>189</v>
      </c>
      <c r="H15" s="460" t="s">
        <v>190</v>
      </c>
      <c r="I15" s="117"/>
      <c r="J15" s="462"/>
      <c r="K15" s="76" t="s">
        <v>48</v>
      </c>
      <c r="L15" s="76"/>
      <c r="M15" s="76"/>
      <c r="N15" s="467"/>
      <c r="O15" s="469">
        <f>O17+O20</f>
        <v>27000</v>
      </c>
      <c r="P15" s="469">
        <f>P17+P20</f>
        <v>8223</v>
      </c>
      <c r="Q15" s="473"/>
      <c r="R15" s="471">
        <f>P15/O15*100</f>
        <v>30.455555555555559</v>
      </c>
    </row>
    <row r="16" spans="1:18" x14ac:dyDescent="0.3">
      <c r="A16" s="463"/>
      <c r="B16" s="476"/>
      <c r="C16" s="461"/>
      <c r="D16" s="461"/>
      <c r="E16" s="461"/>
      <c r="F16" s="461"/>
      <c r="G16" s="461"/>
      <c r="H16" s="461"/>
      <c r="I16" s="126"/>
      <c r="J16" s="463"/>
      <c r="K16" s="77" t="s">
        <v>49</v>
      </c>
      <c r="L16" s="77"/>
      <c r="M16" s="77"/>
      <c r="N16" s="468"/>
      <c r="O16" s="470"/>
      <c r="P16" s="470"/>
      <c r="Q16" s="474"/>
      <c r="R16" s="472"/>
    </row>
    <row r="17" spans="1:18" x14ac:dyDescent="0.3">
      <c r="A17" s="66" t="s">
        <v>115</v>
      </c>
      <c r="B17" s="86" t="s">
        <v>50</v>
      </c>
      <c r="C17" s="81"/>
      <c r="D17" s="81" t="s">
        <v>6</v>
      </c>
      <c r="E17" s="81" t="s">
        <v>14</v>
      </c>
      <c r="F17" s="81"/>
      <c r="G17" s="81"/>
      <c r="H17" s="81"/>
      <c r="I17" s="68"/>
      <c r="J17" s="66" t="s">
        <v>47</v>
      </c>
      <c r="K17" s="67" t="s">
        <v>101</v>
      </c>
      <c r="L17" s="67"/>
      <c r="M17" s="67"/>
      <c r="N17" s="113"/>
      <c r="O17" s="404">
        <f>SUM(O18)</f>
        <v>12000</v>
      </c>
      <c r="P17" s="135">
        <v>5284</v>
      </c>
      <c r="Q17" s="129"/>
      <c r="R17" s="272">
        <f t="shared" si="1"/>
        <v>44.033333333333339</v>
      </c>
    </row>
    <row r="18" spans="1:18" x14ac:dyDescent="0.3">
      <c r="A18" s="84" t="s">
        <v>115</v>
      </c>
      <c r="B18" s="87"/>
      <c r="C18" s="88"/>
      <c r="D18" s="88"/>
      <c r="E18" s="88"/>
      <c r="F18" s="88"/>
      <c r="G18" s="88"/>
      <c r="H18" s="88"/>
      <c r="I18" s="82"/>
      <c r="J18" s="84" t="s">
        <v>47</v>
      </c>
      <c r="K18" s="9">
        <v>3</v>
      </c>
      <c r="L18" s="9" t="s">
        <v>13</v>
      </c>
      <c r="M18" s="9"/>
      <c r="N18" s="123"/>
      <c r="O18" s="336">
        <f>O19</f>
        <v>12000</v>
      </c>
      <c r="P18" s="133">
        <v>5284</v>
      </c>
      <c r="Q18" s="36"/>
      <c r="R18" s="246">
        <f t="shared" si="1"/>
        <v>44.033333333333339</v>
      </c>
    </row>
    <row r="19" spans="1:18" x14ac:dyDescent="0.3">
      <c r="A19" s="84" t="s">
        <v>115</v>
      </c>
      <c r="B19" s="48"/>
      <c r="C19" s="39"/>
      <c r="D19" s="39"/>
      <c r="E19" s="39"/>
      <c r="F19" s="39"/>
      <c r="G19" s="39"/>
      <c r="H19" s="39"/>
      <c r="I19" s="89"/>
      <c r="J19" s="84" t="s">
        <v>47</v>
      </c>
      <c r="K19" s="9">
        <v>32</v>
      </c>
      <c r="L19" s="9" t="s">
        <v>27</v>
      </c>
      <c r="M19" s="9"/>
      <c r="N19" s="102"/>
      <c r="O19" s="357">
        <v>12000</v>
      </c>
      <c r="P19" s="133">
        <v>5284</v>
      </c>
      <c r="Q19" s="36"/>
      <c r="R19" s="246">
        <f t="shared" si="1"/>
        <v>44.033333333333339</v>
      </c>
    </row>
    <row r="20" spans="1:18" x14ac:dyDescent="0.3">
      <c r="A20" s="66" t="s">
        <v>116</v>
      </c>
      <c r="B20" s="86" t="s">
        <v>50</v>
      </c>
      <c r="C20" s="81"/>
      <c r="D20" s="81" t="s">
        <v>6</v>
      </c>
      <c r="E20" s="81"/>
      <c r="F20" s="81"/>
      <c r="G20" s="81" t="s">
        <v>189</v>
      </c>
      <c r="H20" s="81" t="s">
        <v>190</v>
      </c>
      <c r="I20" s="68"/>
      <c r="J20" s="66" t="s">
        <v>47</v>
      </c>
      <c r="K20" s="67" t="s">
        <v>102</v>
      </c>
      <c r="L20" s="67"/>
      <c r="M20" s="67"/>
      <c r="N20" s="113"/>
      <c r="O20" s="404">
        <f>SUM(O21)</f>
        <v>15000</v>
      </c>
      <c r="P20" s="135">
        <v>2939</v>
      </c>
      <c r="Q20" s="129"/>
      <c r="R20" s="272">
        <f t="shared" si="1"/>
        <v>19.593333333333334</v>
      </c>
    </row>
    <row r="21" spans="1:18" x14ac:dyDescent="0.3">
      <c r="A21" s="84" t="s">
        <v>116</v>
      </c>
      <c r="B21" s="48"/>
      <c r="C21" s="39"/>
      <c r="D21" s="39"/>
      <c r="E21" s="39"/>
      <c r="F21" s="39"/>
      <c r="G21" s="39"/>
      <c r="H21" s="39"/>
      <c r="I21" s="89"/>
      <c r="J21" s="84" t="s">
        <v>47</v>
      </c>
      <c r="K21" s="9">
        <v>3</v>
      </c>
      <c r="L21" s="9" t="s">
        <v>13</v>
      </c>
      <c r="M21" s="9"/>
      <c r="N21" s="123"/>
      <c r="O21" s="336">
        <f>SUM(O22)</f>
        <v>15000</v>
      </c>
      <c r="P21" s="133">
        <v>2939</v>
      </c>
      <c r="Q21" s="36"/>
      <c r="R21" s="246">
        <f t="shared" si="1"/>
        <v>19.593333333333334</v>
      </c>
    </row>
    <row r="22" spans="1:18" x14ac:dyDescent="0.3">
      <c r="A22" s="84" t="s">
        <v>116</v>
      </c>
      <c r="B22" s="48"/>
      <c r="C22" s="39"/>
      <c r="D22" s="39"/>
      <c r="E22" s="39"/>
      <c r="F22" s="39"/>
      <c r="G22" s="39"/>
      <c r="H22" s="39"/>
      <c r="I22" s="89"/>
      <c r="J22" s="84" t="s">
        <v>47</v>
      </c>
      <c r="K22" s="9">
        <v>32</v>
      </c>
      <c r="L22" s="9" t="s">
        <v>27</v>
      </c>
      <c r="M22" s="9"/>
      <c r="N22" s="123"/>
      <c r="O22" s="336">
        <v>15000</v>
      </c>
      <c r="P22" s="133">
        <v>2939</v>
      </c>
      <c r="Q22" s="36"/>
      <c r="R22" s="246">
        <f t="shared" si="1"/>
        <v>19.593333333333334</v>
      </c>
    </row>
    <row r="23" spans="1:18" x14ac:dyDescent="0.3">
      <c r="A23" s="85" t="s">
        <v>117</v>
      </c>
      <c r="B23" s="118" t="s">
        <v>50</v>
      </c>
      <c r="C23" s="73"/>
      <c r="D23" s="73"/>
      <c r="E23" s="73"/>
      <c r="F23" s="73"/>
      <c r="G23" s="73"/>
      <c r="H23" s="73"/>
      <c r="I23" s="75"/>
      <c r="J23" s="85"/>
      <c r="K23" s="74" t="s">
        <v>198</v>
      </c>
      <c r="L23" s="74"/>
      <c r="M23" s="74"/>
      <c r="N23" s="127"/>
      <c r="O23" s="405">
        <f>O24</f>
        <v>2000</v>
      </c>
      <c r="P23" s="134">
        <v>0</v>
      </c>
      <c r="Q23" s="145"/>
      <c r="R23" s="146">
        <f t="shared" si="1"/>
        <v>0</v>
      </c>
    </row>
    <row r="24" spans="1:18" x14ac:dyDescent="0.3">
      <c r="A24" s="66" t="s">
        <v>118</v>
      </c>
      <c r="B24" s="86" t="s">
        <v>50</v>
      </c>
      <c r="C24" s="81"/>
      <c r="D24" s="81"/>
      <c r="E24" s="81"/>
      <c r="F24" s="81"/>
      <c r="G24" s="81"/>
      <c r="H24" s="81"/>
      <c r="I24" s="68"/>
      <c r="J24" s="66" t="s">
        <v>47</v>
      </c>
      <c r="K24" s="67" t="s">
        <v>103</v>
      </c>
      <c r="L24" s="67" t="s">
        <v>51</v>
      </c>
      <c r="M24" s="67"/>
      <c r="N24" s="128"/>
      <c r="O24" s="406">
        <f>SUM(O25)</f>
        <v>2000</v>
      </c>
      <c r="P24" s="135">
        <v>0</v>
      </c>
      <c r="Q24" s="241"/>
      <c r="R24" s="147">
        <f t="shared" si="1"/>
        <v>0</v>
      </c>
    </row>
    <row r="25" spans="1:18" x14ac:dyDescent="0.3">
      <c r="A25" s="84" t="s">
        <v>118</v>
      </c>
      <c r="B25" s="48"/>
      <c r="C25" s="39"/>
      <c r="D25" s="39"/>
      <c r="E25" s="39"/>
      <c r="F25" s="39"/>
      <c r="G25" s="39"/>
      <c r="H25" s="39"/>
      <c r="I25" s="89"/>
      <c r="J25" s="84" t="s">
        <v>47</v>
      </c>
      <c r="K25" s="9">
        <v>3</v>
      </c>
      <c r="L25" s="9" t="s">
        <v>13</v>
      </c>
      <c r="M25" s="9"/>
      <c r="N25" s="102"/>
      <c r="O25" s="357">
        <f>O26</f>
        <v>2000</v>
      </c>
      <c r="P25" s="133">
        <v>0</v>
      </c>
      <c r="Q25" s="242"/>
      <c r="R25" s="107">
        <f t="shared" si="1"/>
        <v>0</v>
      </c>
    </row>
    <row r="26" spans="1:18" x14ac:dyDescent="0.3">
      <c r="A26" s="84" t="s">
        <v>118</v>
      </c>
      <c r="B26" s="48"/>
      <c r="C26" s="39"/>
      <c r="D26" s="39"/>
      <c r="E26" s="39"/>
      <c r="F26" s="39"/>
      <c r="G26" s="39"/>
      <c r="H26" s="39"/>
      <c r="I26" s="89"/>
      <c r="J26" s="84" t="s">
        <v>47</v>
      </c>
      <c r="K26" s="9">
        <v>38</v>
      </c>
      <c r="L26" s="9" t="s">
        <v>30</v>
      </c>
      <c r="M26" s="9"/>
      <c r="N26" s="102"/>
      <c r="O26" s="357">
        <v>2000</v>
      </c>
      <c r="P26" s="133">
        <v>0</v>
      </c>
      <c r="Q26" s="242"/>
      <c r="R26" s="107">
        <f t="shared" si="1"/>
        <v>0</v>
      </c>
    </row>
    <row r="27" spans="1:18" x14ac:dyDescent="0.3">
      <c r="A27" s="85" t="s">
        <v>119</v>
      </c>
      <c r="B27" s="118" t="s">
        <v>50</v>
      </c>
      <c r="C27" s="73"/>
      <c r="D27" s="73"/>
      <c r="E27" s="73"/>
      <c r="F27" s="73"/>
      <c r="G27" s="73"/>
      <c r="H27" s="73"/>
      <c r="I27" s="75"/>
      <c r="J27" s="85"/>
      <c r="K27" s="74" t="s">
        <v>199</v>
      </c>
      <c r="L27" s="74"/>
      <c r="M27" s="74"/>
      <c r="N27" s="127"/>
      <c r="O27" s="405">
        <f>O28</f>
        <v>15000</v>
      </c>
      <c r="P27" s="405">
        <f>P28</f>
        <v>3400</v>
      </c>
      <c r="Q27" s="440"/>
      <c r="R27" s="141">
        <f t="shared" si="1"/>
        <v>22.666666666666664</v>
      </c>
    </row>
    <row r="28" spans="1:18" x14ac:dyDescent="0.3">
      <c r="A28" s="66" t="s">
        <v>120</v>
      </c>
      <c r="B28" s="86" t="s">
        <v>50</v>
      </c>
      <c r="C28" s="81"/>
      <c r="D28" s="81"/>
      <c r="E28" s="81"/>
      <c r="F28" s="81"/>
      <c r="G28" s="81"/>
      <c r="H28" s="81"/>
      <c r="I28" s="68"/>
      <c r="J28" s="66" t="s">
        <v>47</v>
      </c>
      <c r="K28" s="67" t="s">
        <v>103</v>
      </c>
      <c r="L28" s="67" t="s">
        <v>52</v>
      </c>
      <c r="M28" s="67"/>
      <c r="N28" s="128"/>
      <c r="O28" s="406">
        <f>SUM(O29)</f>
        <v>15000</v>
      </c>
      <c r="P28" s="406">
        <f>SUM(P29)</f>
        <v>3400</v>
      </c>
      <c r="Q28" s="129"/>
      <c r="R28" s="136">
        <f t="shared" ref="R28:R29" si="2">P28/O28*100</f>
        <v>22.666666666666664</v>
      </c>
    </row>
    <row r="29" spans="1:18" x14ac:dyDescent="0.3">
      <c r="A29" s="89" t="s">
        <v>120</v>
      </c>
      <c r="B29" s="39"/>
      <c r="C29" s="39"/>
      <c r="D29" s="39"/>
      <c r="E29" s="39"/>
      <c r="F29" s="39"/>
      <c r="G29" s="39"/>
      <c r="H29" s="39"/>
      <c r="I29" s="89"/>
      <c r="J29" s="84" t="s">
        <v>47</v>
      </c>
      <c r="K29" s="9" t="s">
        <v>6</v>
      </c>
      <c r="L29" s="456" t="s">
        <v>13</v>
      </c>
      <c r="M29" s="459"/>
      <c r="N29" s="425"/>
      <c r="O29" s="103">
        <f>SUM(O30:O33)</f>
        <v>15000</v>
      </c>
      <c r="P29" s="103">
        <f>SUM(P30:P33)</f>
        <v>3400</v>
      </c>
      <c r="Q29" s="36"/>
      <c r="R29" s="103">
        <f t="shared" si="2"/>
        <v>22.666666666666664</v>
      </c>
    </row>
    <row r="30" spans="1:18" x14ac:dyDescent="0.3">
      <c r="A30" s="84" t="s">
        <v>120</v>
      </c>
      <c r="B30" s="39"/>
      <c r="C30" s="39"/>
      <c r="D30" s="39"/>
      <c r="E30" s="39"/>
      <c r="F30" s="39"/>
      <c r="G30" s="39"/>
      <c r="H30" s="39"/>
      <c r="I30" s="9"/>
      <c r="J30" s="84" t="s">
        <v>47</v>
      </c>
      <c r="K30" s="9" t="s">
        <v>53</v>
      </c>
      <c r="L30" s="456" t="s">
        <v>27</v>
      </c>
      <c r="M30" s="456"/>
      <c r="N30" s="102"/>
      <c r="O30" s="357">
        <v>4700</v>
      </c>
      <c r="P30" s="133">
        <v>3280</v>
      </c>
      <c r="Q30" s="36"/>
      <c r="R30" s="103">
        <f>P30/O30*100</f>
        <v>69.787234042553195</v>
      </c>
    </row>
    <row r="31" spans="1:18" x14ac:dyDescent="0.3">
      <c r="A31" s="84" t="s">
        <v>120</v>
      </c>
      <c r="B31" s="39"/>
      <c r="C31" s="39"/>
      <c r="D31" s="39"/>
      <c r="E31" s="39"/>
      <c r="F31" s="39"/>
      <c r="G31" s="39"/>
      <c r="H31" s="39"/>
      <c r="I31" s="9"/>
      <c r="J31" s="84" t="s">
        <v>47</v>
      </c>
      <c r="K31" s="9" t="s">
        <v>245</v>
      </c>
      <c r="L31" s="234" t="s">
        <v>28</v>
      </c>
      <c r="M31" s="234"/>
      <c r="N31" s="102"/>
      <c r="O31" s="357">
        <v>300</v>
      </c>
      <c r="P31" s="133">
        <v>0</v>
      </c>
      <c r="Q31" s="36"/>
      <c r="R31" s="107">
        <v>0</v>
      </c>
    </row>
    <row r="32" spans="1:18" x14ac:dyDescent="0.3">
      <c r="A32" s="84" t="s">
        <v>120</v>
      </c>
      <c r="B32" s="39"/>
      <c r="C32" s="39"/>
      <c r="D32" s="39"/>
      <c r="E32" s="39"/>
      <c r="F32" s="39"/>
      <c r="G32" s="39"/>
      <c r="H32" s="39"/>
      <c r="I32" s="9"/>
      <c r="J32" s="84" t="s">
        <v>47</v>
      </c>
      <c r="K32" s="9" t="s">
        <v>205</v>
      </c>
      <c r="L32" s="234" t="s">
        <v>64</v>
      </c>
      <c r="M32" s="234"/>
      <c r="N32" s="102"/>
      <c r="O32" s="357">
        <v>0</v>
      </c>
      <c r="P32" s="133">
        <v>0</v>
      </c>
      <c r="Q32" s="36"/>
      <c r="R32" s="107">
        <v>0</v>
      </c>
    </row>
    <row r="33" spans="1:18" x14ac:dyDescent="0.3">
      <c r="A33" s="84" t="s">
        <v>120</v>
      </c>
      <c r="B33" s="39"/>
      <c r="C33" s="39"/>
      <c r="D33" s="39"/>
      <c r="E33" s="39"/>
      <c r="F33" s="39"/>
      <c r="G33" s="39"/>
      <c r="H33" s="39"/>
      <c r="I33" s="9"/>
      <c r="J33" s="84" t="s">
        <v>47</v>
      </c>
      <c r="K33" s="9" t="s">
        <v>58</v>
      </c>
      <c r="L33" s="456" t="s">
        <v>54</v>
      </c>
      <c r="M33" s="456"/>
      <c r="N33" s="102"/>
      <c r="O33" s="357">
        <v>10000</v>
      </c>
      <c r="P33" s="103">
        <v>120</v>
      </c>
      <c r="Q33" s="36"/>
      <c r="R33" s="246">
        <f t="shared" ref="R33" si="3">P33/O33*100</f>
        <v>1.2</v>
      </c>
    </row>
    <row r="34" spans="1:18" x14ac:dyDescent="0.3">
      <c r="A34" s="85" t="s">
        <v>121</v>
      </c>
      <c r="B34" s="118" t="s">
        <v>50</v>
      </c>
      <c r="C34" s="73"/>
      <c r="D34" s="73"/>
      <c r="E34" s="73"/>
      <c r="F34" s="73"/>
      <c r="G34" s="73"/>
      <c r="H34" s="73"/>
      <c r="I34" s="75"/>
      <c r="J34" s="85"/>
      <c r="K34" s="74" t="s">
        <v>200</v>
      </c>
      <c r="L34" s="74"/>
      <c r="M34" s="74"/>
      <c r="N34" s="127"/>
      <c r="O34" s="405">
        <f>O35</f>
        <v>10000</v>
      </c>
      <c r="P34" s="405">
        <f>P35</f>
        <v>4850</v>
      </c>
      <c r="Q34" s="145"/>
      <c r="R34" s="256">
        <f t="shared" si="1"/>
        <v>48.5</v>
      </c>
    </row>
    <row r="35" spans="1:18" x14ac:dyDescent="0.3">
      <c r="A35" s="66" t="s">
        <v>122</v>
      </c>
      <c r="B35" s="86" t="s">
        <v>50</v>
      </c>
      <c r="C35" s="81"/>
      <c r="D35" s="81"/>
      <c r="E35" s="81"/>
      <c r="F35" s="81"/>
      <c r="G35" s="81"/>
      <c r="H35" s="81"/>
      <c r="I35" s="68"/>
      <c r="J35" s="66" t="s">
        <v>47</v>
      </c>
      <c r="K35" s="67" t="s">
        <v>103</v>
      </c>
      <c r="L35" s="67" t="s">
        <v>55</v>
      </c>
      <c r="M35" s="67"/>
      <c r="N35" s="128"/>
      <c r="O35" s="406">
        <f>SUM(O36)</f>
        <v>10000</v>
      </c>
      <c r="P35" s="136">
        <v>4850</v>
      </c>
      <c r="Q35" s="207"/>
      <c r="R35" s="272">
        <f t="shared" ref="R35:R37" si="4">P35/O35*100</f>
        <v>48.5</v>
      </c>
    </row>
    <row r="36" spans="1:18" x14ac:dyDescent="0.3">
      <c r="A36" s="84" t="s">
        <v>122</v>
      </c>
      <c r="B36" s="48"/>
      <c r="C36" s="39"/>
      <c r="D36" s="39"/>
      <c r="E36" s="39"/>
      <c r="F36" s="39"/>
      <c r="G36" s="39"/>
      <c r="H36" s="39"/>
      <c r="I36" s="89"/>
      <c r="J36" s="84" t="s">
        <v>47</v>
      </c>
      <c r="K36" s="9" t="s">
        <v>6</v>
      </c>
      <c r="L36" s="456" t="s">
        <v>13</v>
      </c>
      <c r="M36" s="456"/>
      <c r="N36" s="102"/>
      <c r="O36" s="357">
        <v>10000</v>
      </c>
      <c r="P36" s="103">
        <v>4850</v>
      </c>
      <c r="Q36" s="208"/>
      <c r="R36" s="246">
        <f t="shared" si="4"/>
        <v>48.5</v>
      </c>
    </row>
    <row r="37" spans="1:18" x14ac:dyDescent="0.3">
      <c r="A37" s="84" t="s">
        <v>122</v>
      </c>
      <c r="B37" s="48"/>
      <c r="C37" s="39"/>
      <c r="D37" s="39"/>
      <c r="E37" s="39"/>
      <c r="F37" s="39"/>
      <c r="G37" s="39"/>
      <c r="H37" s="39"/>
      <c r="I37" s="89"/>
      <c r="J37" s="84" t="s">
        <v>47</v>
      </c>
      <c r="K37" s="9" t="s">
        <v>58</v>
      </c>
      <c r="L37" s="456" t="s">
        <v>54</v>
      </c>
      <c r="M37" s="456"/>
      <c r="N37" s="102"/>
      <c r="O37" s="357">
        <v>10000</v>
      </c>
      <c r="P37" s="103">
        <v>4850</v>
      </c>
      <c r="Q37" s="208"/>
      <c r="R37" s="246">
        <f t="shared" si="4"/>
        <v>48.5</v>
      </c>
    </row>
    <row r="38" spans="1:18" x14ac:dyDescent="0.3">
      <c r="A38" s="93"/>
      <c r="B38" s="94"/>
      <c r="C38" s="95"/>
      <c r="D38" s="95"/>
      <c r="E38" s="95"/>
      <c r="F38" s="95"/>
      <c r="G38" s="95"/>
      <c r="H38" s="95"/>
      <c r="I38" s="97"/>
      <c r="J38" s="93"/>
      <c r="K38" s="96" t="s">
        <v>106</v>
      </c>
      <c r="L38" s="96"/>
      <c r="M38" s="96"/>
      <c r="N38" s="109"/>
      <c r="O38" s="407">
        <f>O39+O81+O96+O127+O154+O175+O187</f>
        <v>940000</v>
      </c>
      <c r="P38" s="407">
        <f>P39+P81+P96+P127+P154+P175+P187</f>
        <v>519349</v>
      </c>
      <c r="Q38" s="249"/>
      <c r="R38" s="250">
        <f>P38/O38*100</f>
        <v>55.249893617021272</v>
      </c>
    </row>
    <row r="39" spans="1:18" x14ac:dyDescent="0.3">
      <c r="A39" s="114"/>
      <c r="B39" s="119"/>
      <c r="C39" s="98"/>
      <c r="D39" s="98"/>
      <c r="E39" s="98"/>
      <c r="F39" s="98"/>
      <c r="G39" s="98"/>
      <c r="H39" s="98"/>
      <c r="I39" s="100"/>
      <c r="J39" s="114"/>
      <c r="K39" s="99" t="s">
        <v>107</v>
      </c>
      <c r="L39" s="99"/>
      <c r="M39" s="99"/>
      <c r="N39" s="290"/>
      <c r="O39" s="408">
        <f t="shared" ref="O39:P39" si="5">SUM(O40)</f>
        <v>262200</v>
      </c>
      <c r="P39" s="408">
        <f t="shared" si="5"/>
        <v>172048</v>
      </c>
      <c r="Q39" s="251"/>
      <c r="R39" s="266">
        <f t="shared" ref="R39:R47" si="6">P39/O39*100</f>
        <v>65.617086193745237</v>
      </c>
    </row>
    <row r="40" spans="1:18" x14ac:dyDescent="0.3">
      <c r="A40" s="115"/>
      <c r="B40" s="120"/>
      <c r="C40" s="53"/>
      <c r="D40" s="53"/>
      <c r="E40" s="53"/>
      <c r="F40" s="53"/>
      <c r="G40" s="53"/>
      <c r="H40" s="53"/>
      <c r="I40" s="108"/>
      <c r="J40" s="72" t="s">
        <v>7</v>
      </c>
      <c r="K40" s="46" t="s">
        <v>89</v>
      </c>
      <c r="L40" s="46"/>
      <c r="M40" s="46"/>
      <c r="N40" s="235"/>
      <c r="O40" s="409">
        <f>SUM(O41)</f>
        <v>262200</v>
      </c>
      <c r="P40" s="409">
        <f>SUM(P41)</f>
        <v>172048</v>
      </c>
      <c r="Q40" s="253"/>
      <c r="R40" s="267">
        <f t="shared" si="6"/>
        <v>65.617086193745237</v>
      </c>
    </row>
    <row r="41" spans="1:18" x14ac:dyDescent="0.3">
      <c r="A41" s="85" t="s">
        <v>123</v>
      </c>
      <c r="B41" s="118" t="s">
        <v>50</v>
      </c>
      <c r="C41" s="73"/>
      <c r="D41" s="73" t="s">
        <v>6</v>
      </c>
      <c r="E41" s="73" t="s">
        <v>14</v>
      </c>
      <c r="F41" s="73" t="s">
        <v>188</v>
      </c>
      <c r="G41" s="73"/>
      <c r="H41" s="73" t="s">
        <v>190</v>
      </c>
      <c r="I41" s="75"/>
      <c r="J41" s="85"/>
      <c r="K41" s="74" t="s">
        <v>57</v>
      </c>
      <c r="L41" s="74"/>
      <c r="M41" s="74"/>
      <c r="N41" s="112"/>
      <c r="O41" s="410">
        <f>O42+O52+O57+O63+O60+O66+O69</f>
        <v>262200</v>
      </c>
      <c r="P41" s="410">
        <f>P42+P52+P57+P63+P60+P66+P69+P72+P75+P78</f>
        <v>172048</v>
      </c>
      <c r="Q41" s="255"/>
      <c r="R41" s="256">
        <f t="shared" si="6"/>
        <v>65.617086193745237</v>
      </c>
    </row>
    <row r="42" spans="1:18" x14ac:dyDescent="0.3">
      <c r="A42" s="66" t="s">
        <v>161</v>
      </c>
      <c r="B42" s="86" t="s">
        <v>50</v>
      </c>
      <c r="C42" s="81"/>
      <c r="D42" s="81" t="s">
        <v>6</v>
      </c>
      <c r="E42" s="81" t="s">
        <v>14</v>
      </c>
      <c r="F42" s="81"/>
      <c r="G42" s="81"/>
      <c r="H42" s="81"/>
      <c r="I42" s="68"/>
      <c r="J42" s="66" t="s">
        <v>56</v>
      </c>
      <c r="K42" s="67" t="s">
        <v>148</v>
      </c>
      <c r="L42" s="67"/>
      <c r="M42" s="67"/>
      <c r="N42" s="236"/>
      <c r="O42" s="411">
        <f>SUM(O43)</f>
        <v>228700</v>
      </c>
      <c r="P42" s="236">
        <f>P43+P49</f>
        <v>131514</v>
      </c>
      <c r="Q42" s="451"/>
      <c r="R42" s="272">
        <f t="shared" si="6"/>
        <v>57.505028421512897</v>
      </c>
    </row>
    <row r="43" spans="1:18" x14ac:dyDescent="0.3">
      <c r="A43" s="83" t="s">
        <v>161</v>
      </c>
      <c r="B43" s="88"/>
      <c r="C43" s="88"/>
      <c r="D43" s="88"/>
      <c r="E43" s="88"/>
      <c r="F43" s="88"/>
      <c r="G43" s="88"/>
      <c r="H43" s="88"/>
      <c r="I43" s="91"/>
      <c r="J43" s="83" t="s">
        <v>56</v>
      </c>
      <c r="K43" s="91">
        <v>3</v>
      </c>
      <c r="L43" s="91" t="s">
        <v>13</v>
      </c>
      <c r="M43" s="91"/>
      <c r="N43" s="155"/>
      <c r="O43" s="155">
        <f t="shared" ref="O43:P43" si="7">SUM(O44:O48)</f>
        <v>228700</v>
      </c>
      <c r="P43" s="155">
        <f t="shared" si="7"/>
        <v>125739</v>
      </c>
      <c r="Q43" s="258"/>
      <c r="R43" s="447">
        <f t="shared" si="6"/>
        <v>54.979886313948398</v>
      </c>
    </row>
    <row r="44" spans="1:18" x14ac:dyDescent="0.3">
      <c r="A44" s="84" t="s">
        <v>161</v>
      </c>
      <c r="B44" s="39"/>
      <c r="C44" s="39"/>
      <c r="D44" s="39"/>
      <c r="E44" s="39"/>
      <c r="F44" s="39"/>
      <c r="G44" s="39"/>
      <c r="H44" s="39"/>
      <c r="I44" s="9"/>
      <c r="J44" s="84" t="s">
        <v>56</v>
      </c>
      <c r="K44" s="9">
        <v>31</v>
      </c>
      <c r="L44" s="9" t="s">
        <v>26</v>
      </c>
      <c r="M44" s="9"/>
      <c r="N44" s="123"/>
      <c r="O44" s="336">
        <v>120000</v>
      </c>
      <c r="P44" s="450">
        <v>44428</v>
      </c>
      <c r="Q44" s="259"/>
      <c r="R44" s="246">
        <f t="shared" si="6"/>
        <v>37.023333333333333</v>
      </c>
    </row>
    <row r="45" spans="1:18" x14ac:dyDescent="0.3">
      <c r="A45" s="84" t="s">
        <v>161</v>
      </c>
      <c r="B45" s="39"/>
      <c r="C45" s="39"/>
      <c r="D45" s="39"/>
      <c r="E45" s="39"/>
      <c r="F45" s="39"/>
      <c r="G45" s="39"/>
      <c r="H45" s="39"/>
      <c r="I45" s="9"/>
      <c r="J45" s="84" t="s">
        <v>56</v>
      </c>
      <c r="K45" s="9">
        <v>32</v>
      </c>
      <c r="L45" s="9" t="s">
        <v>27</v>
      </c>
      <c r="M45" s="9"/>
      <c r="N45" s="123"/>
      <c r="O45" s="336">
        <v>95000</v>
      </c>
      <c r="P45" s="450">
        <v>79889</v>
      </c>
      <c r="Q45" s="259"/>
      <c r="R45" s="246">
        <f t="shared" si="6"/>
        <v>84.09368421052632</v>
      </c>
    </row>
    <row r="46" spans="1:18" x14ac:dyDescent="0.3">
      <c r="A46" s="84" t="s">
        <v>161</v>
      </c>
      <c r="B46" s="39"/>
      <c r="C46" s="39"/>
      <c r="D46" s="39"/>
      <c r="E46" s="39"/>
      <c r="F46" s="39"/>
      <c r="G46" s="39"/>
      <c r="H46" s="39"/>
      <c r="I46" s="9"/>
      <c r="J46" s="84" t="s">
        <v>56</v>
      </c>
      <c r="K46" s="9">
        <v>34</v>
      </c>
      <c r="L46" s="9" t="s">
        <v>28</v>
      </c>
      <c r="M46" s="9"/>
      <c r="N46" s="123"/>
      <c r="O46" s="336">
        <v>1700</v>
      </c>
      <c r="P46" s="450">
        <v>1272</v>
      </c>
      <c r="Q46" s="259"/>
      <c r="R46" s="246">
        <f t="shared" si="6"/>
        <v>74.82352941176471</v>
      </c>
    </row>
    <row r="47" spans="1:18" x14ac:dyDescent="0.3">
      <c r="A47" s="89" t="s">
        <v>161</v>
      </c>
      <c r="B47" s="48"/>
      <c r="C47" s="39"/>
      <c r="D47" s="39"/>
      <c r="E47" s="39"/>
      <c r="F47" s="39"/>
      <c r="G47" s="39"/>
      <c r="H47" s="39"/>
      <c r="I47" s="89"/>
      <c r="J47" s="84" t="s">
        <v>56</v>
      </c>
      <c r="K47" s="9" t="s">
        <v>80</v>
      </c>
      <c r="L47" s="456" t="s">
        <v>81</v>
      </c>
      <c r="M47" s="459"/>
      <c r="N47" s="357"/>
      <c r="O47" s="103">
        <v>10000</v>
      </c>
      <c r="P47" s="450">
        <v>0</v>
      </c>
      <c r="Q47" s="259"/>
      <c r="R47" s="246">
        <f t="shared" si="6"/>
        <v>0</v>
      </c>
    </row>
    <row r="48" spans="1:18" x14ac:dyDescent="0.3">
      <c r="A48" s="89" t="s">
        <v>161</v>
      </c>
      <c r="B48" s="48"/>
      <c r="C48" s="39"/>
      <c r="D48" s="39"/>
      <c r="E48" s="39"/>
      <c r="F48" s="39"/>
      <c r="G48" s="39"/>
      <c r="H48" s="39"/>
      <c r="I48" s="89"/>
      <c r="J48" s="84" t="s">
        <v>56</v>
      </c>
      <c r="K48" s="9" t="s">
        <v>58</v>
      </c>
      <c r="L48" s="456" t="s">
        <v>54</v>
      </c>
      <c r="M48" s="456"/>
      <c r="N48" s="357"/>
      <c r="O48" s="103">
        <v>2000</v>
      </c>
      <c r="P48" s="450">
        <v>150</v>
      </c>
      <c r="Q48" s="259"/>
      <c r="R48" s="246">
        <f>P48/O48*100</f>
        <v>7.5</v>
      </c>
    </row>
    <row r="49" spans="1:18" x14ac:dyDescent="0.3">
      <c r="A49" s="89" t="s">
        <v>161</v>
      </c>
      <c r="B49" s="48"/>
      <c r="C49" s="39"/>
      <c r="D49" s="39"/>
      <c r="E49" s="39"/>
      <c r="F49" s="39"/>
      <c r="G49" s="39"/>
      <c r="H49" s="39"/>
      <c r="I49" s="89"/>
      <c r="J49" s="84" t="s">
        <v>56</v>
      </c>
      <c r="K49" s="9" t="s">
        <v>14</v>
      </c>
      <c r="L49" s="234" t="s">
        <v>15</v>
      </c>
      <c r="M49" s="327"/>
      <c r="N49" s="357"/>
      <c r="O49" s="103">
        <v>0</v>
      </c>
      <c r="P49" s="450">
        <v>5775</v>
      </c>
      <c r="Q49" s="259"/>
      <c r="R49" s="246">
        <v>0</v>
      </c>
    </row>
    <row r="50" spans="1:18" x14ac:dyDescent="0.3">
      <c r="A50" s="89" t="s">
        <v>161</v>
      </c>
      <c r="B50" s="48"/>
      <c r="C50" s="39"/>
      <c r="D50" s="39"/>
      <c r="E50" s="39"/>
      <c r="F50" s="39"/>
      <c r="G50" s="39"/>
      <c r="H50" s="39"/>
      <c r="I50" s="89"/>
      <c r="J50" s="84" t="s">
        <v>56</v>
      </c>
      <c r="K50" s="9" t="s">
        <v>274</v>
      </c>
      <c r="L50" s="234" t="s">
        <v>279</v>
      </c>
      <c r="M50" s="327"/>
      <c r="N50" s="357"/>
      <c r="O50" s="103">
        <v>0</v>
      </c>
      <c r="P50" s="450">
        <v>0</v>
      </c>
      <c r="Q50" s="259"/>
      <c r="R50" s="246">
        <v>0</v>
      </c>
    </row>
    <row r="51" spans="1:18" x14ac:dyDescent="0.3">
      <c r="A51" s="89" t="s">
        <v>161</v>
      </c>
      <c r="B51" s="48"/>
      <c r="C51" s="39"/>
      <c r="D51" s="39"/>
      <c r="E51" s="39"/>
      <c r="F51" s="39"/>
      <c r="G51" s="39"/>
      <c r="H51" s="39"/>
      <c r="I51" s="89"/>
      <c r="J51" s="84" t="s">
        <v>56</v>
      </c>
      <c r="K51" s="9" t="s">
        <v>59</v>
      </c>
      <c r="L51" s="456" t="s">
        <v>31</v>
      </c>
      <c r="M51" s="459"/>
      <c r="N51" s="428"/>
      <c r="O51" s="103">
        <v>0</v>
      </c>
      <c r="P51" s="450">
        <v>5775</v>
      </c>
      <c r="Q51" s="259"/>
      <c r="R51" s="107">
        <v>0</v>
      </c>
    </row>
    <row r="52" spans="1:18" x14ac:dyDescent="0.3">
      <c r="A52" s="66" t="s">
        <v>162</v>
      </c>
      <c r="B52" s="86" t="s">
        <v>50</v>
      </c>
      <c r="C52" s="81"/>
      <c r="D52" s="81" t="s">
        <v>6</v>
      </c>
      <c r="E52" s="81" t="s">
        <v>14</v>
      </c>
      <c r="F52" s="81"/>
      <c r="G52" s="81"/>
      <c r="H52" s="81" t="s">
        <v>190</v>
      </c>
      <c r="I52" s="68"/>
      <c r="J52" s="66" t="s">
        <v>56</v>
      </c>
      <c r="K52" s="67" t="s">
        <v>149</v>
      </c>
      <c r="L52" s="67"/>
      <c r="M52" s="67"/>
      <c r="N52" s="128"/>
      <c r="O52" s="406">
        <f>O53</f>
        <v>10000</v>
      </c>
      <c r="P52" s="136">
        <v>0</v>
      </c>
      <c r="Q52" s="260"/>
      <c r="R52" s="147">
        <f t="shared" ref="R52:R53" si="8">P52/O52*100</f>
        <v>0</v>
      </c>
    </row>
    <row r="53" spans="1:18" x14ac:dyDescent="0.3">
      <c r="A53" s="84" t="s">
        <v>162</v>
      </c>
      <c r="B53" s="48"/>
      <c r="C53" s="39"/>
      <c r="D53" s="39"/>
      <c r="E53" s="39"/>
      <c r="F53" s="39"/>
      <c r="G53" s="39"/>
      <c r="H53" s="39"/>
      <c r="I53" s="89"/>
      <c r="J53" s="84" t="s">
        <v>56</v>
      </c>
      <c r="K53" s="234" t="s">
        <v>6</v>
      </c>
      <c r="L53" s="9" t="s">
        <v>13</v>
      </c>
      <c r="M53" s="9"/>
      <c r="N53" s="102"/>
      <c r="O53" s="357">
        <v>10000</v>
      </c>
      <c r="P53" s="103">
        <v>0</v>
      </c>
      <c r="Q53" s="259"/>
      <c r="R53" s="107">
        <f t="shared" si="8"/>
        <v>0</v>
      </c>
    </row>
    <row r="54" spans="1:18" x14ac:dyDescent="0.3">
      <c r="A54" s="84" t="s">
        <v>162</v>
      </c>
      <c r="B54" s="48"/>
      <c r="C54" s="39"/>
      <c r="D54" s="39"/>
      <c r="E54" s="39"/>
      <c r="F54" s="39"/>
      <c r="G54" s="39"/>
      <c r="H54" s="39"/>
      <c r="I54" s="89"/>
      <c r="J54" s="84" t="s">
        <v>56</v>
      </c>
      <c r="K54" s="234" t="s">
        <v>53</v>
      </c>
      <c r="L54" s="9" t="s">
        <v>27</v>
      </c>
      <c r="M54" s="9"/>
      <c r="N54" s="102"/>
      <c r="O54" s="357">
        <v>10000</v>
      </c>
      <c r="P54" s="103">
        <v>0</v>
      </c>
      <c r="Q54" s="259"/>
      <c r="R54" s="107">
        <f t="shared" ref="R54" si="9">P54/O54*100</f>
        <v>0</v>
      </c>
    </row>
    <row r="55" spans="1:18" x14ac:dyDescent="0.3">
      <c r="A55" s="84" t="s">
        <v>162</v>
      </c>
      <c r="B55" s="48"/>
      <c r="C55" s="39"/>
      <c r="D55" s="39"/>
      <c r="E55" s="39"/>
      <c r="F55" s="39"/>
      <c r="G55" s="39"/>
      <c r="H55" s="39"/>
      <c r="I55" s="89"/>
      <c r="J55" s="84" t="s">
        <v>56</v>
      </c>
      <c r="K55" s="234" t="s">
        <v>14</v>
      </c>
      <c r="L55" s="9" t="s">
        <v>15</v>
      </c>
      <c r="M55" s="9"/>
      <c r="N55" s="102"/>
      <c r="O55" s="357">
        <v>0</v>
      </c>
      <c r="P55" s="103">
        <v>0</v>
      </c>
      <c r="Q55" s="259"/>
      <c r="R55" s="107">
        <v>0</v>
      </c>
    </row>
    <row r="56" spans="1:18" x14ac:dyDescent="0.3">
      <c r="A56" s="84" t="s">
        <v>162</v>
      </c>
      <c r="B56" s="48"/>
      <c r="C56" s="39"/>
      <c r="D56" s="39"/>
      <c r="E56" s="39"/>
      <c r="F56" s="39"/>
      <c r="G56" s="39"/>
      <c r="H56" s="39"/>
      <c r="I56" s="89"/>
      <c r="J56" s="84" t="s">
        <v>56</v>
      </c>
      <c r="K56" s="234" t="s">
        <v>275</v>
      </c>
      <c r="L56" s="9" t="s">
        <v>280</v>
      </c>
      <c r="M56" s="9"/>
      <c r="N56" s="102"/>
      <c r="O56" s="357">
        <v>0</v>
      </c>
      <c r="P56" s="103">
        <v>0</v>
      </c>
      <c r="Q56" s="259"/>
      <c r="R56" s="107">
        <v>0</v>
      </c>
    </row>
    <row r="57" spans="1:18" x14ac:dyDescent="0.3">
      <c r="A57" s="66" t="s">
        <v>220</v>
      </c>
      <c r="B57" s="86" t="s">
        <v>50</v>
      </c>
      <c r="C57" s="81"/>
      <c r="D57" s="81"/>
      <c r="E57" s="81"/>
      <c r="F57" s="81"/>
      <c r="G57" s="81"/>
      <c r="H57" s="81" t="s">
        <v>190</v>
      </c>
      <c r="I57" s="68"/>
      <c r="J57" s="66" t="s">
        <v>56</v>
      </c>
      <c r="K57" s="67" t="s">
        <v>216</v>
      </c>
      <c r="L57" s="67"/>
      <c r="M57" s="67"/>
      <c r="N57" s="128"/>
      <c r="O57" s="406">
        <f t="shared" ref="O57:P58" si="10">O58</f>
        <v>2000</v>
      </c>
      <c r="P57" s="406">
        <f t="shared" si="10"/>
        <v>2957</v>
      </c>
      <c r="Q57" s="207"/>
      <c r="R57" s="147">
        <v>148</v>
      </c>
    </row>
    <row r="58" spans="1:18" x14ac:dyDescent="0.3">
      <c r="A58" s="84" t="s">
        <v>220</v>
      </c>
      <c r="B58" s="48"/>
      <c r="C58" s="39"/>
      <c r="D58" s="39"/>
      <c r="E58" s="39"/>
      <c r="F58" s="39"/>
      <c r="G58" s="39"/>
      <c r="H58" s="39"/>
      <c r="I58" s="89"/>
      <c r="J58" s="84" t="s">
        <v>56</v>
      </c>
      <c r="K58" s="234" t="s">
        <v>14</v>
      </c>
      <c r="L58" s="9" t="s">
        <v>15</v>
      </c>
      <c r="M58" s="9"/>
      <c r="N58" s="102"/>
      <c r="O58" s="357">
        <f t="shared" si="10"/>
        <v>2000</v>
      </c>
      <c r="P58" s="357">
        <f t="shared" si="10"/>
        <v>2957</v>
      </c>
      <c r="Q58" s="208"/>
      <c r="R58" s="246">
        <f t="shared" ref="R58:R59" si="11">P58/O58*100</f>
        <v>147.85</v>
      </c>
    </row>
    <row r="59" spans="1:18" x14ac:dyDescent="0.3">
      <c r="A59" s="84" t="s">
        <v>220</v>
      </c>
      <c r="B59" s="48"/>
      <c r="C59" s="39"/>
      <c r="D59" s="39"/>
      <c r="E59" s="39"/>
      <c r="F59" s="39"/>
      <c r="G59" s="39"/>
      <c r="H59" s="39"/>
      <c r="I59" s="89"/>
      <c r="J59" s="84" t="s">
        <v>56</v>
      </c>
      <c r="K59" s="234" t="s">
        <v>59</v>
      </c>
      <c r="L59" s="9" t="s">
        <v>31</v>
      </c>
      <c r="M59" s="9"/>
      <c r="N59" s="102"/>
      <c r="O59" s="357">
        <v>2000</v>
      </c>
      <c r="P59" s="103">
        <v>2957</v>
      </c>
      <c r="Q59" s="208"/>
      <c r="R59" s="246">
        <f t="shared" si="11"/>
        <v>147.85</v>
      </c>
    </row>
    <row r="60" spans="1:18" x14ac:dyDescent="0.3">
      <c r="A60" s="66" t="s">
        <v>163</v>
      </c>
      <c r="B60" s="86" t="s">
        <v>50</v>
      </c>
      <c r="C60" s="81"/>
      <c r="D60" s="81"/>
      <c r="E60" s="81"/>
      <c r="F60" s="81"/>
      <c r="G60" s="81"/>
      <c r="H60" s="81" t="s">
        <v>190</v>
      </c>
      <c r="I60" s="68"/>
      <c r="J60" s="66" t="s">
        <v>56</v>
      </c>
      <c r="K60" s="201" t="s">
        <v>223</v>
      </c>
      <c r="L60" s="67"/>
      <c r="M60" s="67"/>
      <c r="N60" s="128"/>
      <c r="O60" s="406">
        <f>O61</f>
        <v>1000</v>
      </c>
      <c r="P60" s="136">
        <v>0</v>
      </c>
      <c r="Q60" s="207"/>
      <c r="R60" s="147">
        <v>0</v>
      </c>
    </row>
    <row r="61" spans="1:18" x14ac:dyDescent="0.3">
      <c r="A61" s="84" t="s">
        <v>163</v>
      </c>
      <c r="B61" s="48"/>
      <c r="C61" s="39"/>
      <c r="D61" s="39"/>
      <c r="E61" s="39"/>
      <c r="F61" s="39"/>
      <c r="G61" s="39"/>
      <c r="H61" s="39"/>
      <c r="I61" s="89"/>
      <c r="J61" s="84" t="s">
        <v>56</v>
      </c>
      <c r="K61" s="234" t="s">
        <v>14</v>
      </c>
      <c r="L61" s="9" t="s">
        <v>15</v>
      </c>
      <c r="M61" s="9"/>
      <c r="N61" s="102"/>
      <c r="O61" s="357">
        <f>O62</f>
        <v>1000</v>
      </c>
      <c r="P61" s="103">
        <v>0</v>
      </c>
      <c r="Q61" s="208"/>
      <c r="R61" s="107">
        <v>0</v>
      </c>
    </row>
    <row r="62" spans="1:18" x14ac:dyDescent="0.3">
      <c r="A62" s="84" t="s">
        <v>163</v>
      </c>
      <c r="B62" s="48"/>
      <c r="C62" s="39"/>
      <c r="D62" s="39"/>
      <c r="E62" s="39"/>
      <c r="F62" s="39"/>
      <c r="G62" s="39"/>
      <c r="H62" s="39"/>
      <c r="I62" s="89"/>
      <c r="J62" s="84" t="s">
        <v>56</v>
      </c>
      <c r="K62" s="234" t="s">
        <v>59</v>
      </c>
      <c r="L62" s="9" t="s">
        <v>31</v>
      </c>
      <c r="M62" s="9"/>
      <c r="N62" s="102"/>
      <c r="O62" s="357">
        <v>1000</v>
      </c>
      <c r="P62" s="103">
        <v>0</v>
      </c>
      <c r="Q62" s="208"/>
      <c r="R62" s="107">
        <v>0</v>
      </c>
    </row>
    <row r="63" spans="1:18" x14ac:dyDescent="0.3">
      <c r="A63" s="66" t="s">
        <v>164</v>
      </c>
      <c r="B63" s="86" t="s">
        <v>50</v>
      </c>
      <c r="C63" s="81"/>
      <c r="D63" s="81"/>
      <c r="E63" s="81"/>
      <c r="F63" s="81"/>
      <c r="G63" s="81"/>
      <c r="H63" s="81" t="s">
        <v>190</v>
      </c>
      <c r="I63" s="68"/>
      <c r="J63" s="66" t="s">
        <v>56</v>
      </c>
      <c r="K63" s="201" t="s">
        <v>224</v>
      </c>
      <c r="L63" s="67"/>
      <c r="M63" s="67"/>
      <c r="N63" s="128"/>
      <c r="O63" s="406">
        <f>O64</f>
        <v>10000</v>
      </c>
      <c r="P63" s="136">
        <v>0</v>
      </c>
      <c r="Q63" s="260"/>
      <c r="R63" s="147">
        <f t="shared" ref="R63:R65" si="12">P63/O63*100</f>
        <v>0</v>
      </c>
    </row>
    <row r="64" spans="1:18" x14ac:dyDescent="0.3">
      <c r="A64" s="84" t="s">
        <v>164</v>
      </c>
      <c r="B64" s="48"/>
      <c r="C64" s="39"/>
      <c r="D64" s="39"/>
      <c r="E64" s="39"/>
      <c r="F64" s="39"/>
      <c r="G64" s="39"/>
      <c r="H64" s="39"/>
      <c r="I64" s="89"/>
      <c r="J64" s="84" t="s">
        <v>56</v>
      </c>
      <c r="K64" s="9">
        <v>4</v>
      </c>
      <c r="L64" s="9" t="s">
        <v>15</v>
      </c>
      <c r="M64" s="9"/>
      <c r="N64" s="102"/>
      <c r="O64" s="357">
        <f>O65</f>
        <v>10000</v>
      </c>
      <c r="P64" s="202">
        <v>0</v>
      </c>
      <c r="Q64" s="259"/>
      <c r="R64" s="107">
        <f t="shared" si="12"/>
        <v>0</v>
      </c>
    </row>
    <row r="65" spans="1:18" x14ac:dyDescent="0.3">
      <c r="A65" s="84" t="s">
        <v>164</v>
      </c>
      <c r="B65" s="48"/>
      <c r="C65" s="39"/>
      <c r="D65" s="39"/>
      <c r="E65" s="39"/>
      <c r="F65" s="39"/>
      <c r="G65" s="39"/>
      <c r="H65" s="39"/>
      <c r="I65" s="89"/>
      <c r="J65" s="84" t="s">
        <v>56</v>
      </c>
      <c r="K65" s="9" t="s">
        <v>59</v>
      </c>
      <c r="L65" s="9" t="s">
        <v>31</v>
      </c>
      <c r="M65" s="9"/>
      <c r="N65" s="102"/>
      <c r="O65" s="357">
        <v>10000</v>
      </c>
      <c r="P65" s="202">
        <v>0</v>
      </c>
      <c r="Q65" s="259"/>
      <c r="R65" s="107">
        <f t="shared" si="12"/>
        <v>0</v>
      </c>
    </row>
    <row r="66" spans="1:18" x14ac:dyDescent="0.3">
      <c r="A66" s="66" t="s">
        <v>233</v>
      </c>
      <c r="B66" s="86" t="s">
        <v>50</v>
      </c>
      <c r="C66" s="81"/>
      <c r="D66" s="81"/>
      <c r="E66" s="81"/>
      <c r="F66" s="81"/>
      <c r="G66" s="81"/>
      <c r="H66" s="81" t="s">
        <v>190</v>
      </c>
      <c r="I66" s="68"/>
      <c r="J66" s="66" t="s">
        <v>56</v>
      </c>
      <c r="K66" s="201" t="s">
        <v>232</v>
      </c>
      <c r="L66" s="67"/>
      <c r="M66" s="67"/>
      <c r="N66" s="128"/>
      <c r="O66" s="406">
        <f>O67</f>
        <v>9000</v>
      </c>
      <c r="P66" s="129">
        <v>11605</v>
      </c>
      <c r="Q66" s="257"/>
      <c r="R66" s="272">
        <f>P66/O66*100</f>
        <v>128.94444444444443</v>
      </c>
    </row>
    <row r="67" spans="1:18" x14ac:dyDescent="0.3">
      <c r="A67" s="89" t="s">
        <v>233</v>
      </c>
      <c r="B67" s="39"/>
      <c r="C67" s="39"/>
      <c r="D67" s="39"/>
      <c r="E67" s="39"/>
      <c r="F67" s="39"/>
      <c r="G67" s="39"/>
      <c r="H67" s="39"/>
      <c r="I67" s="89"/>
      <c r="J67" s="84" t="s">
        <v>56</v>
      </c>
      <c r="K67" s="234" t="s">
        <v>14</v>
      </c>
      <c r="L67" s="9" t="s">
        <v>15</v>
      </c>
      <c r="M67" s="89"/>
      <c r="N67" s="412"/>
      <c r="O67" s="202">
        <f>O68</f>
        <v>9000</v>
      </c>
      <c r="P67" s="263">
        <v>11605</v>
      </c>
      <c r="Q67" s="242"/>
      <c r="R67" s="246">
        <f t="shared" ref="R67:R68" si="13">P67/O67*100</f>
        <v>128.94444444444443</v>
      </c>
    </row>
    <row r="68" spans="1:18" x14ac:dyDescent="0.3">
      <c r="A68" s="89" t="s">
        <v>233</v>
      </c>
      <c r="B68" s="39"/>
      <c r="C68" s="39"/>
      <c r="D68" s="39"/>
      <c r="E68" s="39"/>
      <c r="F68" s="39"/>
      <c r="G68" s="39"/>
      <c r="H68" s="39"/>
      <c r="I68" s="89"/>
      <c r="J68" s="84" t="s">
        <v>56</v>
      </c>
      <c r="K68" s="234" t="s">
        <v>59</v>
      </c>
      <c r="L68" s="9" t="s">
        <v>31</v>
      </c>
      <c r="M68" s="89"/>
      <c r="N68" s="431"/>
      <c r="O68" s="202">
        <v>9000</v>
      </c>
      <c r="P68" s="287">
        <v>11605</v>
      </c>
      <c r="Q68" s="242"/>
      <c r="R68" s="246">
        <f t="shared" si="13"/>
        <v>128.94444444444443</v>
      </c>
    </row>
    <row r="69" spans="1:18" x14ac:dyDescent="0.3">
      <c r="A69" s="66" t="s">
        <v>226</v>
      </c>
      <c r="B69" s="86" t="s">
        <v>50</v>
      </c>
      <c r="C69" s="81"/>
      <c r="D69" s="81"/>
      <c r="E69" s="81"/>
      <c r="F69" s="81"/>
      <c r="G69" s="81"/>
      <c r="H69" s="81"/>
      <c r="I69" s="68"/>
      <c r="J69" s="66" t="s">
        <v>56</v>
      </c>
      <c r="K69" s="201" t="s">
        <v>250</v>
      </c>
      <c r="L69" s="67"/>
      <c r="M69" s="67"/>
      <c r="N69" s="128"/>
      <c r="O69" s="406">
        <v>1500</v>
      </c>
      <c r="P69" s="136">
        <v>4646</v>
      </c>
      <c r="Q69" s="257"/>
      <c r="R69" s="272">
        <f t="shared" ref="R69:R70" si="14">P69/O69*100</f>
        <v>309.73333333333335</v>
      </c>
    </row>
    <row r="70" spans="1:18" x14ac:dyDescent="0.3">
      <c r="A70" s="83" t="s">
        <v>226</v>
      </c>
      <c r="B70" s="39"/>
      <c r="C70" s="39"/>
      <c r="D70" s="39"/>
      <c r="E70" s="39"/>
      <c r="F70" s="39"/>
      <c r="G70" s="39"/>
      <c r="H70" s="39"/>
      <c r="I70" s="9"/>
      <c r="J70" s="83" t="s">
        <v>56</v>
      </c>
      <c r="K70" s="234" t="s">
        <v>14</v>
      </c>
      <c r="L70" s="9" t="s">
        <v>15</v>
      </c>
      <c r="M70" s="9"/>
      <c r="N70" s="262"/>
      <c r="O70" s="412">
        <v>1500</v>
      </c>
      <c r="P70" s="263">
        <v>4646</v>
      </c>
      <c r="Q70" s="245"/>
      <c r="R70" s="447">
        <f t="shared" si="14"/>
        <v>309.73333333333335</v>
      </c>
    </row>
    <row r="71" spans="1:18" x14ac:dyDescent="0.3">
      <c r="A71" s="84" t="s">
        <v>226</v>
      </c>
      <c r="B71" s="39"/>
      <c r="C71" s="39"/>
      <c r="D71" s="39"/>
      <c r="E71" s="39"/>
      <c r="F71" s="39"/>
      <c r="G71" s="39"/>
      <c r="H71" s="39"/>
      <c r="I71" s="9"/>
      <c r="J71" s="84" t="s">
        <v>56</v>
      </c>
      <c r="K71" s="234" t="s">
        <v>59</v>
      </c>
      <c r="L71" s="9" t="s">
        <v>31</v>
      </c>
      <c r="M71" s="9"/>
      <c r="N71" s="261"/>
      <c r="O71" s="413">
        <v>1500</v>
      </c>
      <c r="P71" s="202">
        <v>4646</v>
      </c>
      <c r="Q71" s="245"/>
      <c r="R71" s="246">
        <f>P71/O71*100</f>
        <v>309.73333333333335</v>
      </c>
    </row>
    <row r="72" spans="1:18" x14ac:dyDescent="0.3">
      <c r="A72" s="66" t="s">
        <v>281</v>
      </c>
      <c r="B72" s="86" t="s">
        <v>50</v>
      </c>
      <c r="C72" s="81"/>
      <c r="D72" s="81"/>
      <c r="E72" s="81"/>
      <c r="F72" s="81"/>
      <c r="G72" s="81"/>
      <c r="H72" s="81"/>
      <c r="I72" s="68"/>
      <c r="J72" s="66" t="s">
        <v>56</v>
      </c>
      <c r="K72" s="201" t="s">
        <v>282</v>
      </c>
      <c r="L72" s="67"/>
      <c r="M72" s="67"/>
      <c r="N72" s="128"/>
      <c r="O72" s="406">
        <f>O73</f>
        <v>67000</v>
      </c>
      <c r="P72" s="136">
        <v>175</v>
      </c>
      <c r="Q72" s="257"/>
      <c r="R72" s="272">
        <f t="shared" ref="R72:R73" si="15">P72/O72*100</f>
        <v>0.2611940298507463</v>
      </c>
    </row>
    <row r="73" spans="1:18" x14ac:dyDescent="0.3">
      <c r="A73" s="83" t="s">
        <v>281</v>
      </c>
      <c r="B73" s="39"/>
      <c r="C73" s="39"/>
      <c r="D73" s="39"/>
      <c r="E73" s="39"/>
      <c r="F73" s="39"/>
      <c r="G73" s="39"/>
      <c r="H73" s="39"/>
      <c r="I73" s="9"/>
      <c r="J73" s="83" t="s">
        <v>56</v>
      </c>
      <c r="K73" s="234" t="s">
        <v>14</v>
      </c>
      <c r="L73" s="9" t="s">
        <v>15</v>
      </c>
      <c r="M73" s="9"/>
      <c r="N73" s="262"/>
      <c r="O73" s="412">
        <f>O83</f>
        <v>67000</v>
      </c>
      <c r="P73" s="263">
        <v>175</v>
      </c>
      <c r="Q73" s="245"/>
      <c r="R73" s="447">
        <f t="shared" si="15"/>
        <v>0.2611940298507463</v>
      </c>
    </row>
    <row r="74" spans="1:18" x14ac:dyDescent="0.3">
      <c r="A74" s="84" t="s">
        <v>281</v>
      </c>
      <c r="B74" s="39"/>
      <c r="C74" s="39"/>
      <c r="D74" s="39"/>
      <c r="E74" s="39"/>
      <c r="F74" s="39"/>
      <c r="G74" s="39"/>
      <c r="H74" s="39"/>
      <c r="I74" s="9"/>
      <c r="J74" s="84" t="s">
        <v>56</v>
      </c>
      <c r="K74" s="234" t="s">
        <v>59</v>
      </c>
      <c r="L74" s="9" t="s">
        <v>31</v>
      </c>
      <c r="M74" s="9"/>
      <c r="N74" s="261"/>
      <c r="O74" s="413">
        <v>1500</v>
      </c>
      <c r="P74" s="202">
        <v>175</v>
      </c>
      <c r="Q74" s="245"/>
      <c r="R74" s="246">
        <f>P74/O74*100</f>
        <v>11.666666666666666</v>
      </c>
    </row>
    <row r="75" spans="1:18" x14ac:dyDescent="0.3">
      <c r="A75" s="66" t="s">
        <v>293</v>
      </c>
      <c r="B75" s="86" t="s">
        <v>50</v>
      </c>
      <c r="C75" s="81"/>
      <c r="D75" s="81"/>
      <c r="E75" s="81"/>
      <c r="F75" s="81"/>
      <c r="G75" s="81"/>
      <c r="H75" s="81"/>
      <c r="I75" s="68"/>
      <c r="J75" s="66" t="s">
        <v>56</v>
      </c>
      <c r="K75" s="201" t="s">
        <v>292</v>
      </c>
      <c r="L75" s="67"/>
      <c r="M75" s="67"/>
      <c r="N75" s="128"/>
      <c r="O75" s="406">
        <v>0</v>
      </c>
      <c r="P75" s="136">
        <v>11401</v>
      </c>
      <c r="Q75" s="257"/>
      <c r="R75" s="147">
        <v>0</v>
      </c>
    </row>
    <row r="76" spans="1:18" x14ac:dyDescent="0.3">
      <c r="A76" s="83" t="s">
        <v>293</v>
      </c>
      <c r="B76" s="39"/>
      <c r="C76" s="39"/>
      <c r="D76" s="39"/>
      <c r="E76" s="39"/>
      <c r="F76" s="39"/>
      <c r="G76" s="39"/>
      <c r="H76" s="39"/>
      <c r="I76" s="9"/>
      <c r="J76" s="83" t="s">
        <v>56</v>
      </c>
      <c r="K76" s="234" t="s">
        <v>14</v>
      </c>
      <c r="L76" s="9" t="s">
        <v>15</v>
      </c>
      <c r="M76" s="9"/>
      <c r="N76" s="262"/>
      <c r="O76" s="412">
        <v>0</v>
      </c>
      <c r="P76" s="263">
        <v>11401</v>
      </c>
      <c r="Q76" s="245"/>
      <c r="R76" s="244">
        <v>0</v>
      </c>
    </row>
    <row r="77" spans="1:18" x14ac:dyDescent="0.3">
      <c r="A77" s="84" t="s">
        <v>293</v>
      </c>
      <c r="B77" s="39"/>
      <c r="C77" s="39"/>
      <c r="D77" s="39"/>
      <c r="E77" s="39"/>
      <c r="F77" s="39"/>
      <c r="G77" s="39"/>
      <c r="H77" s="39"/>
      <c r="I77" s="9"/>
      <c r="J77" s="84" t="s">
        <v>56</v>
      </c>
      <c r="K77" s="234" t="s">
        <v>59</v>
      </c>
      <c r="L77" s="9" t="s">
        <v>31</v>
      </c>
      <c r="M77" s="9"/>
      <c r="N77" s="261"/>
      <c r="O77" s="413">
        <v>0</v>
      </c>
      <c r="P77" s="202">
        <v>11401</v>
      </c>
      <c r="Q77" s="245"/>
      <c r="R77" s="107">
        <v>0</v>
      </c>
    </row>
    <row r="78" spans="1:18" x14ac:dyDescent="0.3">
      <c r="A78" s="66" t="s">
        <v>294</v>
      </c>
      <c r="B78" s="86" t="s">
        <v>50</v>
      </c>
      <c r="C78" s="81"/>
      <c r="D78" s="81"/>
      <c r="E78" s="81"/>
      <c r="F78" s="81"/>
      <c r="G78" s="81"/>
      <c r="H78" s="81"/>
      <c r="I78" s="68"/>
      <c r="J78" s="66" t="s">
        <v>56</v>
      </c>
      <c r="K78" s="201" t="s">
        <v>295</v>
      </c>
      <c r="L78" s="67"/>
      <c r="M78" s="67"/>
      <c r="N78" s="128"/>
      <c r="O78" s="406">
        <v>0</v>
      </c>
      <c r="P78" s="136">
        <v>9750</v>
      </c>
      <c r="Q78" s="257"/>
      <c r="R78" s="147">
        <v>0</v>
      </c>
    </row>
    <row r="79" spans="1:18" x14ac:dyDescent="0.3">
      <c r="A79" s="83" t="s">
        <v>294</v>
      </c>
      <c r="B79" s="39"/>
      <c r="C79" s="39"/>
      <c r="D79" s="39"/>
      <c r="E79" s="39"/>
      <c r="F79" s="39"/>
      <c r="G79" s="39"/>
      <c r="H79" s="39"/>
      <c r="I79" s="9"/>
      <c r="J79" s="83" t="s">
        <v>56</v>
      </c>
      <c r="K79" s="234" t="s">
        <v>14</v>
      </c>
      <c r="L79" s="9" t="s">
        <v>15</v>
      </c>
      <c r="M79" s="9"/>
      <c r="N79" s="262"/>
      <c r="O79" s="412">
        <v>0</v>
      </c>
      <c r="P79" s="263">
        <v>9750</v>
      </c>
      <c r="Q79" s="245"/>
      <c r="R79" s="244">
        <v>0</v>
      </c>
    </row>
    <row r="80" spans="1:18" x14ac:dyDescent="0.3">
      <c r="A80" s="84" t="s">
        <v>294</v>
      </c>
      <c r="B80" s="39"/>
      <c r="C80" s="39"/>
      <c r="D80" s="39"/>
      <c r="E80" s="39"/>
      <c r="F80" s="39"/>
      <c r="G80" s="39"/>
      <c r="H80" s="39"/>
      <c r="I80" s="9"/>
      <c r="J80" s="84" t="s">
        <v>56</v>
      </c>
      <c r="K80" s="234" t="s">
        <v>59</v>
      </c>
      <c r="L80" s="9" t="s">
        <v>31</v>
      </c>
      <c r="M80" s="9"/>
      <c r="N80" s="261"/>
      <c r="O80" s="413">
        <v>0</v>
      </c>
      <c r="P80" s="202">
        <v>9750</v>
      </c>
      <c r="Q80" s="245"/>
      <c r="R80" s="107">
        <v>0</v>
      </c>
    </row>
    <row r="81" spans="1:18" x14ac:dyDescent="0.3">
      <c r="A81" s="114"/>
      <c r="B81" s="119"/>
      <c r="C81" s="98"/>
      <c r="D81" s="98"/>
      <c r="E81" s="98"/>
      <c r="F81" s="98"/>
      <c r="G81" s="98"/>
      <c r="H81" s="98"/>
      <c r="I81" s="100"/>
      <c r="J81" s="114"/>
      <c r="K81" s="99" t="s">
        <v>108</v>
      </c>
      <c r="L81" s="99"/>
      <c r="M81" s="99"/>
      <c r="N81" s="137"/>
      <c r="O81" s="414">
        <f>SUM(O82)</f>
        <v>67000</v>
      </c>
      <c r="P81" s="414">
        <f>SUM(P82)</f>
        <v>34500</v>
      </c>
      <c r="Q81" s="264"/>
      <c r="R81" s="266">
        <f>P81/O81*100</f>
        <v>51.492537313432841</v>
      </c>
    </row>
    <row r="82" spans="1:18" x14ac:dyDescent="0.3">
      <c r="A82" s="69"/>
      <c r="B82" s="70"/>
      <c r="C82" s="54"/>
      <c r="D82" s="54"/>
      <c r="E82" s="54"/>
      <c r="F82" s="54"/>
      <c r="G82" s="54"/>
      <c r="H82" s="54"/>
      <c r="I82" s="71"/>
      <c r="J82" s="121" t="s">
        <v>11</v>
      </c>
      <c r="K82" s="47" t="s">
        <v>90</v>
      </c>
      <c r="L82" s="47"/>
      <c r="M82" s="47"/>
      <c r="N82" s="296"/>
      <c r="O82" s="415">
        <f>O83</f>
        <v>67000</v>
      </c>
      <c r="P82" s="415">
        <f>P83</f>
        <v>34500</v>
      </c>
      <c r="Q82" s="265"/>
      <c r="R82" s="449">
        <f t="shared" ref="R82:R89" si="16">P82/O82*100</f>
        <v>51.492537313432841</v>
      </c>
    </row>
    <row r="83" spans="1:18" x14ac:dyDescent="0.3">
      <c r="A83" s="85" t="s">
        <v>124</v>
      </c>
      <c r="B83" s="118" t="s">
        <v>50</v>
      </c>
      <c r="C83" s="73" t="s">
        <v>4</v>
      </c>
      <c r="D83" s="73"/>
      <c r="E83" s="73" t="s">
        <v>14</v>
      </c>
      <c r="F83" s="73" t="s">
        <v>188</v>
      </c>
      <c r="G83" s="73"/>
      <c r="H83" s="73"/>
      <c r="I83" s="75"/>
      <c r="J83" s="85"/>
      <c r="K83" s="74" t="s">
        <v>246</v>
      </c>
      <c r="L83" s="74"/>
      <c r="M83" s="74"/>
      <c r="N83" s="138"/>
      <c r="O83" s="416">
        <f>O84+O87+O93+O90</f>
        <v>67000</v>
      </c>
      <c r="P83" s="297">
        <f t="shared" ref="P83" si="17">P84+P87+P93+P90</f>
        <v>34500</v>
      </c>
      <c r="Q83" s="255"/>
      <c r="R83" s="256">
        <f t="shared" si="16"/>
        <v>51.492537313432841</v>
      </c>
    </row>
    <row r="84" spans="1:18" x14ac:dyDescent="0.3">
      <c r="A84" s="66" t="s">
        <v>165</v>
      </c>
      <c r="B84" s="86" t="s">
        <v>50</v>
      </c>
      <c r="C84" s="81"/>
      <c r="D84" s="81"/>
      <c r="E84" s="81"/>
      <c r="F84" s="81" t="s">
        <v>188</v>
      </c>
      <c r="G84" s="81"/>
      <c r="H84" s="81"/>
      <c r="I84" s="68"/>
      <c r="J84" s="66" t="s">
        <v>60</v>
      </c>
      <c r="K84" s="67" t="s">
        <v>125</v>
      </c>
      <c r="L84" s="67"/>
      <c r="M84" s="67"/>
      <c r="N84" s="300"/>
      <c r="O84" s="417">
        <f>O85</f>
        <v>60000</v>
      </c>
      <c r="P84" s="417">
        <f>P85</f>
        <v>31500</v>
      </c>
      <c r="Q84" s="241"/>
      <c r="R84" s="272">
        <f t="shared" si="16"/>
        <v>52.5</v>
      </c>
    </row>
    <row r="85" spans="1:18" x14ac:dyDescent="0.3">
      <c r="A85" s="83" t="s">
        <v>165</v>
      </c>
      <c r="B85" s="88"/>
      <c r="C85" s="88"/>
      <c r="D85" s="88"/>
      <c r="E85" s="88"/>
      <c r="F85" s="88"/>
      <c r="G85" s="88"/>
      <c r="H85" s="88"/>
      <c r="I85" s="91"/>
      <c r="J85" s="83" t="s">
        <v>60</v>
      </c>
      <c r="K85" s="91">
        <v>3</v>
      </c>
      <c r="L85" s="91" t="s">
        <v>13</v>
      </c>
      <c r="M85" s="91"/>
      <c r="N85" s="221"/>
      <c r="O85" s="418">
        <f>O86</f>
        <v>60000</v>
      </c>
      <c r="P85" s="161">
        <v>31500</v>
      </c>
      <c r="Q85" s="273"/>
      <c r="R85" s="447">
        <f t="shared" si="16"/>
        <v>52.5</v>
      </c>
    </row>
    <row r="86" spans="1:18" x14ac:dyDescent="0.3">
      <c r="A86" s="84" t="s">
        <v>165</v>
      </c>
      <c r="B86" s="39"/>
      <c r="C86" s="39"/>
      <c r="D86" s="39"/>
      <c r="E86" s="39"/>
      <c r="F86" s="39"/>
      <c r="G86" s="39"/>
      <c r="H86" s="39"/>
      <c r="I86" s="9"/>
      <c r="J86" s="84" t="s">
        <v>60</v>
      </c>
      <c r="K86" s="9">
        <v>38</v>
      </c>
      <c r="L86" s="9" t="s">
        <v>54</v>
      </c>
      <c r="M86" s="9"/>
      <c r="N86" s="301"/>
      <c r="O86" s="419">
        <v>60000</v>
      </c>
      <c r="P86" s="162">
        <v>31500</v>
      </c>
      <c r="Q86" s="242"/>
      <c r="R86" s="246">
        <f t="shared" si="16"/>
        <v>52.5</v>
      </c>
    </row>
    <row r="87" spans="1:18" x14ac:dyDescent="0.3">
      <c r="A87" s="66" t="s">
        <v>166</v>
      </c>
      <c r="B87" s="86" t="s">
        <v>50</v>
      </c>
      <c r="C87" s="81"/>
      <c r="D87" s="81"/>
      <c r="E87" s="81"/>
      <c r="F87" s="81"/>
      <c r="G87" s="81"/>
      <c r="H87" s="81"/>
      <c r="I87" s="68"/>
      <c r="J87" s="66" t="s">
        <v>60</v>
      </c>
      <c r="K87" s="67" t="s">
        <v>248</v>
      </c>
      <c r="L87" s="67"/>
      <c r="M87" s="67"/>
      <c r="N87" s="228"/>
      <c r="O87" s="420">
        <f>O88</f>
        <v>1000</v>
      </c>
      <c r="P87" s="237">
        <v>0</v>
      </c>
      <c r="Q87" s="207"/>
      <c r="R87" s="147">
        <f t="shared" si="16"/>
        <v>0</v>
      </c>
    </row>
    <row r="88" spans="1:18" x14ac:dyDescent="0.3">
      <c r="A88" s="84" t="s">
        <v>166</v>
      </c>
      <c r="B88" s="48"/>
      <c r="C88" s="39"/>
      <c r="D88" s="39"/>
      <c r="E88" s="39"/>
      <c r="F88" s="39"/>
      <c r="G88" s="39"/>
      <c r="H88" s="39"/>
      <c r="I88" s="89"/>
      <c r="J88" s="84" t="s">
        <v>60</v>
      </c>
      <c r="K88" s="9">
        <v>3</v>
      </c>
      <c r="L88" s="9" t="s">
        <v>13</v>
      </c>
      <c r="M88" s="9"/>
      <c r="N88" s="124"/>
      <c r="O88" s="421">
        <f>O89</f>
        <v>1000</v>
      </c>
      <c r="P88" s="133">
        <v>0</v>
      </c>
      <c r="Q88" s="208"/>
      <c r="R88" s="107">
        <f t="shared" si="16"/>
        <v>0</v>
      </c>
    </row>
    <row r="89" spans="1:18" x14ac:dyDescent="0.3">
      <c r="A89" s="84" t="s">
        <v>166</v>
      </c>
      <c r="B89" s="48"/>
      <c r="C89" s="39"/>
      <c r="D89" s="39"/>
      <c r="E89" s="39"/>
      <c r="F89" s="39"/>
      <c r="G89" s="39"/>
      <c r="H89" s="39"/>
      <c r="I89" s="89"/>
      <c r="J89" s="84" t="s">
        <v>60</v>
      </c>
      <c r="K89" s="9">
        <v>38</v>
      </c>
      <c r="L89" s="9" t="s">
        <v>54</v>
      </c>
      <c r="M89" s="9"/>
      <c r="N89" s="124"/>
      <c r="O89" s="421">
        <v>1000</v>
      </c>
      <c r="P89" s="133">
        <v>0</v>
      </c>
      <c r="Q89" s="208"/>
      <c r="R89" s="107">
        <f t="shared" si="16"/>
        <v>0</v>
      </c>
    </row>
    <row r="90" spans="1:18" x14ac:dyDescent="0.3">
      <c r="A90" s="66" t="s">
        <v>166</v>
      </c>
      <c r="B90" s="81"/>
      <c r="C90" s="81"/>
      <c r="D90" s="81"/>
      <c r="E90" s="81"/>
      <c r="F90" s="81"/>
      <c r="G90" s="81"/>
      <c r="H90" s="81"/>
      <c r="I90" s="67"/>
      <c r="J90" s="66" t="s">
        <v>60</v>
      </c>
      <c r="K90" s="67" t="s">
        <v>247</v>
      </c>
      <c r="L90" s="67"/>
      <c r="M90" s="67"/>
      <c r="N90" s="139"/>
      <c r="O90" s="422">
        <f>O91</f>
        <v>3000</v>
      </c>
      <c r="P90" s="293">
        <v>3000</v>
      </c>
      <c r="Q90" s="241"/>
      <c r="R90" s="147">
        <v>100</v>
      </c>
    </row>
    <row r="91" spans="1:18" x14ac:dyDescent="0.3">
      <c r="A91" s="84" t="s">
        <v>166</v>
      </c>
      <c r="B91" s="39"/>
      <c r="C91" s="39"/>
      <c r="D91" s="39"/>
      <c r="E91" s="39"/>
      <c r="F91" s="39"/>
      <c r="G91" s="39"/>
      <c r="H91" s="39"/>
      <c r="I91" s="9"/>
      <c r="J91" s="84" t="s">
        <v>60</v>
      </c>
      <c r="K91" s="9" t="s">
        <v>6</v>
      </c>
      <c r="L91" s="9" t="s">
        <v>13</v>
      </c>
      <c r="M91" s="9"/>
      <c r="N91" s="124"/>
      <c r="O91" s="421">
        <f>O92</f>
        <v>3000</v>
      </c>
      <c r="P91" s="294">
        <v>3000</v>
      </c>
      <c r="Q91" s="242"/>
      <c r="R91" s="107">
        <v>100</v>
      </c>
    </row>
    <row r="92" spans="1:18" x14ac:dyDescent="0.3">
      <c r="A92" s="84" t="s">
        <v>166</v>
      </c>
      <c r="B92" s="39"/>
      <c r="C92" s="39"/>
      <c r="D92" s="39"/>
      <c r="E92" s="39"/>
      <c r="F92" s="39"/>
      <c r="G92" s="39"/>
      <c r="H92" s="39"/>
      <c r="I92" s="9"/>
      <c r="J92" s="84" t="s">
        <v>60</v>
      </c>
      <c r="K92" s="9">
        <v>38</v>
      </c>
      <c r="L92" s="9" t="s">
        <v>54</v>
      </c>
      <c r="M92" s="9"/>
      <c r="N92" s="124"/>
      <c r="O92" s="421">
        <v>3000</v>
      </c>
      <c r="P92" s="295">
        <v>3000</v>
      </c>
      <c r="Q92" s="242"/>
      <c r="R92" s="107">
        <v>100</v>
      </c>
    </row>
    <row r="93" spans="1:18" x14ac:dyDescent="0.3">
      <c r="A93" s="66" t="s">
        <v>228</v>
      </c>
      <c r="B93" s="81" t="s">
        <v>50</v>
      </c>
      <c r="C93" s="81"/>
      <c r="D93" s="81"/>
      <c r="E93" s="81"/>
      <c r="F93" s="81"/>
      <c r="G93" s="81"/>
      <c r="H93" s="81"/>
      <c r="I93" s="67"/>
      <c r="J93" s="66" t="s">
        <v>60</v>
      </c>
      <c r="K93" s="67" t="s">
        <v>227</v>
      </c>
      <c r="L93" s="67"/>
      <c r="M93" s="67"/>
      <c r="N93" s="139"/>
      <c r="O93" s="422">
        <f>O94</f>
        <v>3000</v>
      </c>
      <c r="P93" s="135">
        <v>0</v>
      </c>
      <c r="Q93" s="257"/>
      <c r="R93" s="147">
        <f t="shared" ref="R93:R94" si="18">P93/O93*100</f>
        <v>0</v>
      </c>
    </row>
    <row r="94" spans="1:18" x14ac:dyDescent="0.3">
      <c r="A94" s="83" t="s">
        <v>228</v>
      </c>
      <c r="B94" s="39"/>
      <c r="C94" s="39"/>
      <c r="D94" s="39"/>
      <c r="E94" s="39"/>
      <c r="F94" s="39"/>
      <c r="G94" s="39"/>
      <c r="H94" s="39"/>
      <c r="I94" s="9"/>
      <c r="J94" s="84" t="s">
        <v>60</v>
      </c>
      <c r="K94" s="9" t="s">
        <v>14</v>
      </c>
      <c r="L94" s="9" t="s">
        <v>15</v>
      </c>
      <c r="M94" s="9"/>
      <c r="N94" s="124"/>
      <c r="O94" s="421">
        <f>O95</f>
        <v>3000</v>
      </c>
      <c r="P94" s="133">
        <v>0</v>
      </c>
      <c r="Q94" s="242"/>
      <c r="R94" s="107">
        <f t="shared" si="18"/>
        <v>0</v>
      </c>
    </row>
    <row r="95" spans="1:18" x14ac:dyDescent="0.3">
      <c r="A95" s="84" t="s">
        <v>228</v>
      </c>
      <c r="B95" s="39"/>
      <c r="C95" s="39"/>
      <c r="D95" s="39"/>
      <c r="E95" s="39"/>
      <c r="F95" s="39"/>
      <c r="G95" s="39"/>
      <c r="H95" s="39"/>
      <c r="I95" s="9"/>
      <c r="J95" s="84" t="s">
        <v>60</v>
      </c>
      <c r="K95" s="9" t="s">
        <v>59</v>
      </c>
      <c r="L95" s="9" t="s">
        <v>31</v>
      </c>
      <c r="M95" s="9"/>
      <c r="N95" s="124"/>
      <c r="O95" s="421">
        <v>3000</v>
      </c>
      <c r="P95" s="133">
        <v>0</v>
      </c>
      <c r="Q95" s="242"/>
      <c r="R95" s="107">
        <f>P95/O95*100</f>
        <v>0</v>
      </c>
    </row>
    <row r="96" spans="1:18" x14ac:dyDescent="0.3">
      <c r="A96" s="114"/>
      <c r="B96" s="119"/>
      <c r="C96" s="98"/>
      <c r="D96" s="98"/>
      <c r="E96" s="98"/>
      <c r="F96" s="98"/>
      <c r="G96" s="98"/>
      <c r="H96" s="98"/>
      <c r="I96" s="100"/>
      <c r="J96" s="114"/>
      <c r="K96" s="99" t="s">
        <v>109</v>
      </c>
      <c r="L96" s="99"/>
      <c r="M96" s="99"/>
      <c r="N96" s="110"/>
      <c r="O96" s="423">
        <f>O97+O105+O116</f>
        <v>430000</v>
      </c>
      <c r="P96" s="423">
        <f>P97+P105+P116</f>
        <v>149451</v>
      </c>
      <c r="Q96" s="251"/>
      <c r="R96" s="266">
        <f t="shared" ref="R96:R99" si="19">P96/O96*100</f>
        <v>34.756046511627908</v>
      </c>
    </row>
    <row r="97" spans="1:19" x14ac:dyDescent="0.3">
      <c r="A97" s="69"/>
      <c r="B97" s="70"/>
      <c r="C97" s="54"/>
      <c r="D97" s="54"/>
      <c r="E97" s="54"/>
      <c r="F97" s="54"/>
      <c r="G97" s="54"/>
      <c r="H97" s="54"/>
      <c r="I97" s="71"/>
      <c r="J97" s="121" t="s">
        <v>9</v>
      </c>
      <c r="K97" s="47" t="s">
        <v>91</v>
      </c>
      <c r="L97" s="47"/>
      <c r="M97" s="47"/>
      <c r="N97" s="140"/>
      <c r="O97" s="424">
        <f>O98</f>
        <v>230000</v>
      </c>
      <c r="P97" s="424">
        <f>P98</f>
        <v>119287</v>
      </c>
      <c r="Q97" s="253"/>
      <c r="R97" s="267">
        <f t="shared" si="19"/>
        <v>51.863913043478263</v>
      </c>
    </row>
    <row r="98" spans="1:19" x14ac:dyDescent="0.3">
      <c r="A98" s="85" t="s">
        <v>150</v>
      </c>
      <c r="B98" s="118" t="s">
        <v>50</v>
      </c>
      <c r="C98" s="73" t="s">
        <v>4</v>
      </c>
      <c r="D98" s="73" t="s">
        <v>6</v>
      </c>
      <c r="E98" s="73" t="s">
        <v>14</v>
      </c>
      <c r="F98" s="73"/>
      <c r="G98" s="73"/>
      <c r="H98" s="73" t="s">
        <v>190</v>
      </c>
      <c r="I98" s="75"/>
      <c r="J98" s="85"/>
      <c r="K98" s="74" t="s">
        <v>129</v>
      </c>
      <c r="L98" s="74"/>
      <c r="M98" s="74"/>
      <c r="N98" s="112"/>
      <c r="O98" s="410">
        <f>O99+O102</f>
        <v>230000</v>
      </c>
      <c r="P98" s="410">
        <f>P99+P102</f>
        <v>119287</v>
      </c>
      <c r="Q98" s="255"/>
      <c r="R98" s="256">
        <f t="shared" si="19"/>
        <v>51.863913043478263</v>
      </c>
    </row>
    <row r="99" spans="1:19" x14ac:dyDescent="0.3">
      <c r="A99" s="66" t="s">
        <v>167</v>
      </c>
      <c r="B99" s="86" t="s">
        <v>50</v>
      </c>
      <c r="C99" s="81" t="s">
        <v>4</v>
      </c>
      <c r="D99" s="81" t="s">
        <v>6</v>
      </c>
      <c r="E99" s="81" t="s">
        <v>14</v>
      </c>
      <c r="F99" s="81"/>
      <c r="G99" s="81"/>
      <c r="H99" s="81" t="s">
        <v>190</v>
      </c>
      <c r="I99" s="68"/>
      <c r="J99" s="66" t="s">
        <v>83</v>
      </c>
      <c r="K99" s="67" t="s">
        <v>126</v>
      </c>
      <c r="L99" s="67"/>
      <c r="M99" s="67"/>
      <c r="N99" s="128"/>
      <c r="O99" s="406">
        <f>O100</f>
        <v>180000</v>
      </c>
      <c r="P99" s="136">
        <v>86253</v>
      </c>
      <c r="Q99" s="207"/>
      <c r="R99" s="272">
        <f t="shared" si="19"/>
        <v>47.918333333333337</v>
      </c>
    </row>
    <row r="100" spans="1:19" x14ac:dyDescent="0.3">
      <c r="A100" s="83" t="s">
        <v>167</v>
      </c>
      <c r="B100" s="88"/>
      <c r="C100" s="88"/>
      <c r="D100" s="88"/>
      <c r="E100" s="88"/>
      <c r="F100" s="88"/>
      <c r="G100" s="88"/>
      <c r="H100" s="88"/>
      <c r="I100" s="91"/>
      <c r="J100" s="83" t="s">
        <v>83</v>
      </c>
      <c r="K100" s="91">
        <v>3</v>
      </c>
      <c r="L100" s="91" t="s">
        <v>13</v>
      </c>
      <c r="M100" s="91"/>
      <c r="N100" s="101"/>
      <c r="O100" s="425">
        <f>O101</f>
        <v>180000</v>
      </c>
      <c r="P100" s="268">
        <v>86253</v>
      </c>
      <c r="Q100" s="269"/>
      <c r="R100" s="447">
        <f t="shared" ref="R100:R101" si="20">P100/O100*100</f>
        <v>47.918333333333337</v>
      </c>
    </row>
    <row r="101" spans="1:19" x14ac:dyDescent="0.3">
      <c r="A101" s="84" t="s">
        <v>167</v>
      </c>
      <c r="B101" s="39"/>
      <c r="C101" s="39"/>
      <c r="D101" s="39"/>
      <c r="E101" s="39"/>
      <c r="F101" s="39"/>
      <c r="G101" s="39"/>
      <c r="H101" s="39"/>
      <c r="I101" s="9"/>
      <c r="J101" s="84" t="s">
        <v>83</v>
      </c>
      <c r="K101" s="9">
        <v>32</v>
      </c>
      <c r="L101" s="9" t="s">
        <v>27</v>
      </c>
      <c r="M101" s="9"/>
      <c r="N101" s="102"/>
      <c r="O101" s="357">
        <v>180000</v>
      </c>
      <c r="P101" s="103">
        <v>86253</v>
      </c>
      <c r="Q101" s="208"/>
      <c r="R101" s="246">
        <f t="shared" si="20"/>
        <v>47.918333333333337</v>
      </c>
    </row>
    <row r="102" spans="1:19" x14ac:dyDescent="0.3">
      <c r="A102" s="66" t="s">
        <v>168</v>
      </c>
      <c r="B102" s="86" t="s">
        <v>50</v>
      </c>
      <c r="C102" s="81"/>
      <c r="D102" s="81" t="s">
        <v>6</v>
      </c>
      <c r="E102" s="81" t="s">
        <v>14</v>
      </c>
      <c r="F102" s="81"/>
      <c r="G102" s="81"/>
      <c r="H102" s="81" t="s">
        <v>190</v>
      </c>
      <c r="I102" s="68"/>
      <c r="J102" s="66" t="s">
        <v>61</v>
      </c>
      <c r="K102" s="67" t="s">
        <v>127</v>
      </c>
      <c r="L102" s="67"/>
      <c r="M102" s="67"/>
      <c r="N102" s="128"/>
      <c r="O102" s="406">
        <f t="shared" ref="O102:P103" si="21">O103</f>
        <v>50000</v>
      </c>
      <c r="P102" s="406">
        <f t="shared" si="21"/>
        <v>33034</v>
      </c>
      <c r="Q102" s="241"/>
      <c r="R102" s="272">
        <f>P102/O102*100</f>
        <v>66.067999999999998</v>
      </c>
    </row>
    <row r="103" spans="1:19" x14ac:dyDescent="0.3">
      <c r="A103" s="83" t="s">
        <v>168</v>
      </c>
      <c r="B103" s="87"/>
      <c r="C103" s="88"/>
      <c r="D103" s="88"/>
      <c r="E103" s="88"/>
      <c r="F103" s="88"/>
      <c r="G103" s="88"/>
      <c r="H103" s="88"/>
      <c r="I103" s="82"/>
      <c r="J103" s="83" t="s">
        <v>61</v>
      </c>
      <c r="K103" s="91">
        <v>3</v>
      </c>
      <c r="L103" s="91" t="s">
        <v>13</v>
      </c>
      <c r="M103" s="91"/>
      <c r="N103" s="101"/>
      <c r="O103" s="425">
        <f t="shared" si="21"/>
        <v>50000</v>
      </c>
      <c r="P103" s="425">
        <f t="shared" si="21"/>
        <v>33034</v>
      </c>
      <c r="Q103" s="273"/>
      <c r="R103" s="447">
        <f t="shared" ref="R103:R104" si="22">P103/O103*100</f>
        <v>66.067999999999998</v>
      </c>
    </row>
    <row r="104" spans="1:19" x14ac:dyDescent="0.3">
      <c r="A104" s="84" t="s">
        <v>168</v>
      </c>
      <c r="B104" s="48"/>
      <c r="C104" s="39"/>
      <c r="D104" s="39"/>
      <c r="E104" s="39"/>
      <c r="F104" s="39"/>
      <c r="G104" s="39"/>
      <c r="H104" s="39"/>
      <c r="I104" s="89"/>
      <c r="J104" s="84" t="s">
        <v>61</v>
      </c>
      <c r="K104" s="9">
        <v>32</v>
      </c>
      <c r="L104" s="9" t="s">
        <v>27</v>
      </c>
      <c r="M104" s="9"/>
      <c r="N104" s="102"/>
      <c r="O104" s="357">
        <v>50000</v>
      </c>
      <c r="P104" s="133">
        <v>33034</v>
      </c>
      <c r="Q104" s="242"/>
      <c r="R104" s="246">
        <f t="shared" si="22"/>
        <v>66.067999999999998</v>
      </c>
    </row>
    <row r="105" spans="1:19" x14ac:dyDescent="0.3">
      <c r="A105" s="142"/>
      <c r="B105" s="70"/>
      <c r="C105" s="54"/>
      <c r="D105" s="54"/>
      <c r="E105" s="54"/>
      <c r="F105" s="54"/>
      <c r="G105" s="54"/>
      <c r="H105" s="54"/>
      <c r="I105" s="71"/>
      <c r="J105" s="121" t="s">
        <v>8</v>
      </c>
      <c r="K105" s="47" t="s">
        <v>92</v>
      </c>
      <c r="L105" s="47"/>
      <c r="M105" s="47"/>
      <c r="N105" s="239"/>
      <c r="O105" s="426">
        <f>O106</f>
        <v>180000</v>
      </c>
      <c r="P105" s="426">
        <f>P106</f>
        <v>3320</v>
      </c>
      <c r="Q105" s="253"/>
      <c r="R105" s="267">
        <f>P105/O105*100</f>
        <v>1.8444444444444443</v>
      </c>
    </row>
    <row r="106" spans="1:19" x14ac:dyDescent="0.3">
      <c r="A106" s="85" t="s">
        <v>151</v>
      </c>
      <c r="B106" s="118" t="s">
        <v>50</v>
      </c>
      <c r="C106" s="73" t="s">
        <v>4</v>
      </c>
      <c r="D106" s="73"/>
      <c r="E106" s="73"/>
      <c r="F106" s="73"/>
      <c r="G106" s="73" t="s">
        <v>4</v>
      </c>
      <c r="H106" s="73" t="s">
        <v>190</v>
      </c>
      <c r="I106" s="75"/>
      <c r="J106" s="85"/>
      <c r="K106" s="74" t="s">
        <v>130</v>
      </c>
      <c r="L106" s="74"/>
      <c r="M106" s="74"/>
      <c r="N106" s="112"/>
      <c r="O106" s="410">
        <f>O107+O110</f>
        <v>180000</v>
      </c>
      <c r="P106" s="410">
        <f>P107+P110+P113</f>
        <v>3320</v>
      </c>
      <c r="Q106" s="255"/>
      <c r="R106" s="256">
        <f>P106/O106*100</f>
        <v>1.8444444444444443</v>
      </c>
    </row>
    <row r="107" spans="1:19" x14ac:dyDescent="0.3">
      <c r="A107" s="66" t="s">
        <v>169</v>
      </c>
      <c r="B107" s="86" t="s">
        <v>50</v>
      </c>
      <c r="C107" s="81"/>
      <c r="D107" s="81"/>
      <c r="E107" s="81"/>
      <c r="F107" s="81"/>
      <c r="G107" s="81" t="s">
        <v>4</v>
      </c>
      <c r="H107" s="81" t="s">
        <v>190</v>
      </c>
      <c r="I107" s="68"/>
      <c r="J107" s="66" t="s">
        <v>84</v>
      </c>
      <c r="K107" s="67" t="s">
        <v>128</v>
      </c>
      <c r="L107" s="67"/>
      <c r="M107" s="67"/>
      <c r="N107" s="271"/>
      <c r="O107" s="427">
        <f>O108</f>
        <v>140000</v>
      </c>
      <c r="P107" s="427">
        <f>P108</f>
        <v>1263</v>
      </c>
      <c r="Q107" s="207"/>
      <c r="R107" s="147">
        <v>1</v>
      </c>
    </row>
    <row r="108" spans="1:19" x14ac:dyDescent="0.3">
      <c r="A108" s="83" t="s">
        <v>169</v>
      </c>
      <c r="B108" s="88"/>
      <c r="C108" s="88"/>
      <c r="D108" s="88"/>
      <c r="E108" s="88"/>
      <c r="F108" s="88"/>
      <c r="G108" s="88"/>
      <c r="H108" s="88"/>
      <c r="I108" s="91"/>
      <c r="J108" s="83" t="s">
        <v>84</v>
      </c>
      <c r="K108" s="91">
        <v>4</v>
      </c>
      <c r="L108" s="91" t="s">
        <v>15</v>
      </c>
      <c r="M108" s="91"/>
      <c r="N108" s="101"/>
      <c r="O108" s="425">
        <f>O109</f>
        <v>140000</v>
      </c>
      <c r="P108" s="161">
        <v>1263</v>
      </c>
      <c r="Q108" s="258"/>
      <c r="R108" s="244">
        <v>1</v>
      </c>
    </row>
    <row r="109" spans="1:19" x14ac:dyDescent="0.3">
      <c r="A109" s="84" t="s">
        <v>169</v>
      </c>
      <c r="B109" s="39"/>
      <c r="C109" s="39"/>
      <c r="D109" s="39"/>
      <c r="E109" s="39"/>
      <c r="F109" s="39"/>
      <c r="G109" s="39"/>
      <c r="H109" s="39"/>
      <c r="I109" s="9"/>
      <c r="J109" s="84" t="s">
        <v>84</v>
      </c>
      <c r="K109" s="9">
        <v>42</v>
      </c>
      <c r="L109" s="9" t="s">
        <v>31</v>
      </c>
      <c r="M109" s="9"/>
      <c r="N109" s="102"/>
      <c r="O109" s="357">
        <v>140000</v>
      </c>
      <c r="P109" s="133">
        <v>1263</v>
      </c>
      <c r="Q109" s="259"/>
      <c r="R109" s="107">
        <v>1</v>
      </c>
    </row>
    <row r="110" spans="1:19" x14ac:dyDescent="0.3">
      <c r="A110" s="66" t="s">
        <v>218</v>
      </c>
      <c r="B110" s="86" t="s">
        <v>50</v>
      </c>
      <c r="C110" s="81"/>
      <c r="D110" s="81"/>
      <c r="E110" s="81"/>
      <c r="F110" s="81"/>
      <c r="G110" s="81"/>
      <c r="H110" s="81" t="s">
        <v>190</v>
      </c>
      <c r="I110" s="68"/>
      <c r="J110" s="66" t="s">
        <v>84</v>
      </c>
      <c r="K110" s="67" t="s">
        <v>217</v>
      </c>
      <c r="L110" s="67"/>
      <c r="M110" s="67"/>
      <c r="N110" s="128"/>
      <c r="O110" s="406">
        <f>O111</f>
        <v>40000</v>
      </c>
      <c r="P110" s="136">
        <f t="shared" ref="P110" si="23">P111</f>
        <v>0</v>
      </c>
      <c r="Q110" s="207"/>
      <c r="R110" s="272">
        <f t="shared" ref="R110:R122" si="24">P110/O110*100</f>
        <v>0</v>
      </c>
    </row>
    <row r="111" spans="1:19" x14ac:dyDescent="0.3">
      <c r="A111" s="84" t="s">
        <v>218</v>
      </c>
      <c r="B111" s="48"/>
      <c r="C111" s="39"/>
      <c r="D111" s="39"/>
      <c r="E111" s="39"/>
      <c r="F111" s="39"/>
      <c r="G111" s="39"/>
      <c r="H111" s="39"/>
      <c r="I111" s="89"/>
      <c r="J111" s="84" t="s">
        <v>84</v>
      </c>
      <c r="K111" s="9">
        <v>4</v>
      </c>
      <c r="L111" s="9" t="s">
        <v>15</v>
      </c>
      <c r="M111" s="9"/>
      <c r="N111" s="102"/>
      <c r="O111" s="357">
        <v>40000</v>
      </c>
      <c r="P111" s="103">
        <v>0</v>
      </c>
      <c r="Q111" s="208"/>
      <c r="R111" s="246">
        <f t="shared" si="24"/>
        <v>0</v>
      </c>
      <c r="S111" s="238"/>
    </row>
    <row r="112" spans="1:19" x14ac:dyDescent="0.3">
      <c r="A112" s="84" t="s">
        <v>218</v>
      </c>
      <c r="B112" s="48"/>
      <c r="C112" s="39"/>
      <c r="D112" s="39"/>
      <c r="E112" s="39"/>
      <c r="F112" s="39"/>
      <c r="G112" s="39"/>
      <c r="H112" s="39"/>
      <c r="I112" s="89"/>
      <c r="J112" s="84" t="s">
        <v>84</v>
      </c>
      <c r="K112" s="9" t="s">
        <v>59</v>
      </c>
      <c r="L112" s="9" t="s">
        <v>31</v>
      </c>
      <c r="M112" s="9"/>
      <c r="N112" s="102"/>
      <c r="O112" s="357">
        <v>40000</v>
      </c>
      <c r="P112" s="103">
        <v>0</v>
      </c>
      <c r="Q112" s="208"/>
      <c r="R112" s="246">
        <f t="shared" ref="R112" si="25">P112/O112*100</f>
        <v>0</v>
      </c>
    </row>
    <row r="113" spans="1:18" x14ac:dyDescent="0.3">
      <c r="A113" s="66" t="s">
        <v>283</v>
      </c>
      <c r="B113" s="86" t="s">
        <v>50</v>
      </c>
      <c r="C113" s="81"/>
      <c r="D113" s="81"/>
      <c r="E113" s="81"/>
      <c r="F113" s="81"/>
      <c r="G113" s="81"/>
      <c r="H113" s="81" t="s">
        <v>190</v>
      </c>
      <c r="I113" s="68"/>
      <c r="J113" s="66" t="s">
        <v>84</v>
      </c>
      <c r="K113" s="67" t="s">
        <v>284</v>
      </c>
      <c r="L113" s="67"/>
      <c r="M113" s="67"/>
      <c r="N113" s="128"/>
      <c r="O113" s="406">
        <f>O114</f>
        <v>0</v>
      </c>
      <c r="P113" s="136">
        <v>2057</v>
      </c>
      <c r="Q113" s="207"/>
      <c r="R113" s="272">
        <v>0</v>
      </c>
    </row>
    <row r="114" spans="1:18" x14ac:dyDescent="0.3">
      <c r="A114" s="84" t="s">
        <v>283</v>
      </c>
      <c r="B114" s="48"/>
      <c r="C114" s="39"/>
      <c r="D114" s="39"/>
      <c r="E114" s="39"/>
      <c r="F114" s="39"/>
      <c r="G114" s="39"/>
      <c r="H114" s="39"/>
      <c r="I114" s="89"/>
      <c r="J114" s="84" t="s">
        <v>84</v>
      </c>
      <c r="K114" s="9">
        <v>4</v>
      </c>
      <c r="L114" s="9" t="s">
        <v>15</v>
      </c>
      <c r="M114" s="9"/>
      <c r="N114" s="102"/>
      <c r="O114" s="357">
        <v>0</v>
      </c>
      <c r="P114" s="103">
        <v>2057</v>
      </c>
      <c r="Q114" s="208"/>
      <c r="R114" s="246">
        <v>0</v>
      </c>
    </row>
    <row r="115" spans="1:18" x14ac:dyDescent="0.3">
      <c r="A115" s="84" t="s">
        <v>283</v>
      </c>
      <c r="B115" s="48"/>
      <c r="C115" s="39"/>
      <c r="D115" s="39"/>
      <c r="E115" s="39"/>
      <c r="F115" s="39"/>
      <c r="G115" s="39"/>
      <c r="H115" s="39"/>
      <c r="I115" s="89"/>
      <c r="J115" s="84" t="s">
        <v>84</v>
      </c>
      <c r="K115" s="9" t="s">
        <v>59</v>
      </c>
      <c r="L115" s="9" t="s">
        <v>31</v>
      </c>
      <c r="M115" s="9"/>
      <c r="N115" s="102"/>
      <c r="O115" s="357">
        <v>0</v>
      </c>
      <c r="P115" s="103">
        <v>2057</v>
      </c>
      <c r="Q115" s="208"/>
      <c r="R115" s="246">
        <v>0</v>
      </c>
    </row>
    <row r="116" spans="1:18" x14ac:dyDescent="0.3">
      <c r="A116" s="69"/>
      <c r="B116" s="70"/>
      <c r="C116" s="54"/>
      <c r="D116" s="54"/>
      <c r="E116" s="54"/>
      <c r="F116" s="54"/>
      <c r="G116" s="54"/>
      <c r="H116" s="54"/>
      <c r="I116" s="71"/>
      <c r="J116" s="121" t="s">
        <v>78</v>
      </c>
      <c r="K116" s="441" t="s">
        <v>93</v>
      </c>
      <c r="L116" s="47"/>
      <c r="M116" s="71"/>
      <c r="N116" s="239"/>
      <c r="O116" s="426">
        <f>O117</f>
        <v>20000</v>
      </c>
      <c r="P116" s="426">
        <f>P117</f>
        <v>26844</v>
      </c>
      <c r="Q116" s="253"/>
      <c r="R116" s="267">
        <f t="shared" si="24"/>
        <v>134.22</v>
      </c>
    </row>
    <row r="117" spans="1:18" x14ac:dyDescent="0.3">
      <c r="A117" s="85" t="s">
        <v>152</v>
      </c>
      <c r="B117" s="118" t="s">
        <v>50</v>
      </c>
      <c r="C117" s="73" t="s">
        <v>4</v>
      </c>
      <c r="D117" s="73"/>
      <c r="E117" s="73"/>
      <c r="F117" s="73" t="s">
        <v>188</v>
      </c>
      <c r="G117" s="73" t="s">
        <v>4</v>
      </c>
      <c r="H117" s="73" t="s">
        <v>190</v>
      </c>
      <c r="I117" s="75"/>
      <c r="J117" s="240"/>
      <c r="K117" s="240" t="s">
        <v>131</v>
      </c>
      <c r="L117" s="74"/>
      <c r="M117" s="75"/>
      <c r="N117" s="410"/>
      <c r="O117" s="410">
        <f>O118+O121</f>
        <v>20000</v>
      </c>
      <c r="P117" s="410">
        <f>P118+P121+P124</f>
        <v>26844</v>
      </c>
      <c r="Q117" s="255"/>
      <c r="R117" s="256">
        <f t="shared" si="24"/>
        <v>134.22</v>
      </c>
    </row>
    <row r="118" spans="1:18" x14ac:dyDescent="0.3">
      <c r="A118" s="66" t="s">
        <v>170</v>
      </c>
      <c r="B118" s="86" t="s">
        <v>50</v>
      </c>
      <c r="C118" s="81"/>
      <c r="D118" s="81"/>
      <c r="E118" s="81"/>
      <c r="F118" s="81" t="s">
        <v>188</v>
      </c>
      <c r="G118" s="81"/>
      <c r="H118" s="81" t="s">
        <v>190</v>
      </c>
      <c r="I118" s="68"/>
      <c r="J118" s="66" t="s">
        <v>85</v>
      </c>
      <c r="K118" s="270" t="s">
        <v>249</v>
      </c>
      <c r="L118" s="270"/>
      <c r="M118" s="270"/>
      <c r="N118" s="271"/>
      <c r="O118" s="427">
        <f t="shared" ref="O118:P119" si="26">O119</f>
        <v>10000</v>
      </c>
      <c r="P118" s="427">
        <f t="shared" si="26"/>
        <v>16872</v>
      </c>
      <c r="Q118" s="241"/>
      <c r="R118" s="272">
        <f t="shared" si="24"/>
        <v>168.72</v>
      </c>
    </row>
    <row r="119" spans="1:18" x14ac:dyDescent="0.3">
      <c r="A119" s="83" t="s">
        <v>170</v>
      </c>
      <c r="B119" s="88"/>
      <c r="C119" s="88"/>
      <c r="D119" s="88"/>
      <c r="E119" s="88"/>
      <c r="F119" s="88"/>
      <c r="G119" s="88"/>
      <c r="H119" s="88"/>
      <c r="I119" s="91"/>
      <c r="J119" s="83" t="s">
        <v>85</v>
      </c>
      <c r="K119" s="91">
        <v>3</v>
      </c>
      <c r="L119" s="91" t="s">
        <v>13</v>
      </c>
      <c r="M119" s="91"/>
      <c r="N119" s="101"/>
      <c r="O119" s="425">
        <f t="shared" si="26"/>
        <v>10000</v>
      </c>
      <c r="P119" s="425">
        <f t="shared" si="26"/>
        <v>16872</v>
      </c>
      <c r="Q119" s="243"/>
      <c r="R119" s="447">
        <f t="shared" si="24"/>
        <v>168.72</v>
      </c>
    </row>
    <row r="120" spans="1:18" x14ac:dyDescent="0.3">
      <c r="A120" s="80" t="s">
        <v>170</v>
      </c>
      <c r="B120" s="49"/>
      <c r="C120" s="49"/>
      <c r="D120" s="49"/>
      <c r="E120" s="49"/>
      <c r="F120" s="49"/>
      <c r="G120" s="49"/>
      <c r="H120" s="49"/>
      <c r="I120" s="11"/>
      <c r="J120" s="80" t="s">
        <v>85</v>
      </c>
      <c r="K120" s="11">
        <v>38</v>
      </c>
      <c r="L120" s="11" t="s">
        <v>62</v>
      </c>
      <c r="M120" s="11"/>
      <c r="N120" s="104"/>
      <c r="O120" s="428">
        <v>10000</v>
      </c>
      <c r="P120" s="162">
        <v>16872</v>
      </c>
      <c r="Q120" s="247"/>
      <c r="R120" s="448">
        <f t="shared" si="24"/>
        <v>168.72</v>
      </c>
    </row>
    <row r="121" spans="1:18" x14ac:dyDescent="0.3">
      <c r="A121" s="66" t="s">
        <v>171</v>
      </c>
      <c r="B121" s="86" t="s">
        <v>50</v>
      </c>
      <c r="C121" s="81"/>
      <c r="D121" s="81"/>
      <c r="E121" s="81"/>
      <c r="F121" s="81"/>
      <c r="G121" s="81"/>
      <c r="H121" s="81" t="s">
        <v>190</v>
      </c>
      <c r="I121" s="68"/>
      <c r="J121" s="66" t="s">
        <v>86</v>
      </c>
      <c r="K121" s="67" t="s">
        <v>229</v>
      </c>
      <c r="L121" s="67"/>
      <c r="M121" s="67"/>
      <c r="N121" s="128"/>
      <c r="O121" s="406">
        <f>O122</f>
        <v>10000</v>
      </c>
      <c r="P121" s="135">
        <v>0</v>
      </c>
      <c r="Q121" s="207"/>
      <c r="R121" s="147">
        <f t="shared" si="24"/>
        <v>0</v>
      </c>
    </row>
    <row r="122" spans="1:18" x14ac:dyDescent="0.3">
      <c r="A122" s="83" t="s">
        <v>171</v>
      </c>
      <c r="B122" s="39"/>
      <c r="C122" s="39"/>
      <c r="D122" s="39"/>
      <c r="E122" s="39"/>
      <c r="F122" s="39"/>
      <c r="G122" s="39"/>
      <c r="H122" s="39"/>
      <c r="I122" s="9"/>
      <c r="J122" s="83" t="s">
        <v>86</v>
      </c>
      <c r="K122" s="9" t="s">
        <v>14</v>
      </c>
      <c r="L122" s="9" t="s">
        <v>13</v>
      </c>
      <c r="M122" s="9"/>
      <c r="N122" s="101"/>
      <c r="O122" s="425">
        <v>10000</v>
      </c>
      <c r="P122" s="161">
        <v>0</v>
      </c>
      <c r="Q122" s="258"/>
      <c r="R122" s="244">
        <f t="shared" si="24"/>
        <v>0</v>
      </c>
    </row>
    <row r="123" spans="1:18" x14ac:dyDescent="0.3">
      <c r="A123" s="84" t="s">
        <v>171</v>
      </c>
      <c r="B123" s="39"/>
      <c r="C123" s="39"/>
      <c r="D123" s="39"/>
      <c r="E123" s="39"/>
      <c r="F123" s="39"/>
      <c r="G123" s="39"/>
      <c r="H123" s="39"/>
      <c r="I123" s="9"/>
      <c r="J123" s="84" t="s">
        <v>86</v>
      </c>
      <c r="K123" s="9" t="s">
        <v>59</v>
      </c>
      <c r="L123" s="9" t="s">
        <v>31</v>
      </c>
      <c r="M123" s="9"/>
      <c r="N123" s="102"/>
      <c r="O123" s="357">
        <v>10000</v>
      </c>
      <c r="P123" s="133">
        <v>0</v>
      </c>
      <c r="Q123" s="259"/>
      <c r="R123" s="107">
        <f t="shared" ref="R123" si="27">P123/O123*100</f>
        <v>0</v>
      </c>
    </row>
    <row r="124" spans="1:18" x14ac:dyDescent="0.3">
      <c r="A124" s="66" t="s">
        <v>296</v>
      </c>
      <c r="B124" s="86" t="s">
        <v>50</v>
      </c>
      <c r="C124" s="81"/>
      <c r="D124" s="81"/>
      <c r="E124" s="81"/>
      <c r="F124" s="81"/>
      <c r="G124" s="81"/>
      <c r="H124" s="81" t="s">
        <v>190</v>
      </c>
      <c r="I124" s="68"/>
      <c r="J124" s="66" t="s">
        <v>86</v>
      </c>
      <c r="K124" s="67" t="s">
        <v>306</v>
      </c>
      <c r="L124" s="67"/>
      <c r="M124" s="67"/>
      <c r="N124" s="128"/>
      <c r="O124" s="406">
        <f>O125</f>
        <v>0</v>
      </c>
      <c r="P124" s="135">
        <v>9972</v>
      </c>
      <c r="Q124" s="207"/>
      <c r="R124" s="147">
        <v>0</v>
      </c>
    </row>
    <row r="125" spans="1:18" x14ac:dyDescent="0.3">
      <c r="A125" s="83" t="s">
        <v>296</v>
      </c>
      <c r="B125" s="39"/>
      <c r="C125" s="39"/>
      <c r="D125" s="39"/>
      <c r="E125" s="39"/>
      <c r="F125" s="39"/>
      <c r="G125" s="39"/>
      <c r="H125" s="39"/>
      <c r="I125" s="9"/>
      <c r="J125" s="83" t="s">
        <v>86</v>
      </c>
      <c r="K125" s="9" t="s">
        <v>6</v>
      </c>
      <c r="L125" s="9" t="s">
        <v>13</v>
      </c>
      <c r="M125" s="9"/>
      <c r="N125" s="101"/>
      <c r="O125" s="425">
        <v>0</v>
      </c>
      <c r="P125" s="161">
        <v>9972</v>
      </c>
      <c r="Q125" s="258"/>
      <c r="R125" s="244">
        <v>0</v>
      </c>
    </row>
    <row r="126" spans="1:18" x14ac:dyDescent="0.3">
      <c r="A126" s="84" t="s">
        <v>296</v>
      </c>
      <c r="B126" s="39"/>
      <c r="C126" s="39"/>
      <c r="D126" s="39"/>
      <c r="E126" s="39"/>
      <c r="F126" s="39"/>
      <c r="G126" s="39"/>
      <c r="H126" s="39"/>
      <c r="I126" s="9"/>
      <c r="J126" s="84" t="s">
        <v>86</v>
      </c>
      <c r="K126" s="9" t="s">
        <v>53</v>
      </c>
      <c r="L126" s="9" t="s">
        <v>31</v>
      </c>
      <c r="M126" s="9"/>
      <c r="N126" s="102"/>
      <c r="O126" s="357">
        <v>0</v>
      </c>
      <c r="P126" s="133">
        <v>9972</v>
      </c>
      <c r="Q126" s="259"/>
      <c r="R126" s="107">
        <v>0</v>
      </c>
    </row>
    <row r="127" spans="1:18" x14ac:dyDescent="0.3">
      <c r="A127" s="114"/>
      <c r="B127" s="119"/>
      <c r="C127" s="98"/>
      <c r="D127" s="98"/>
      <c r="E127" s="98"/>
      <c r="F127" s="98"/>
      <c r="G127" s="98"/>
      <c r="H127" s="98"/>
      <c r="I127" s="100"/>
      <c r="J127" s="114"/>
      <c r="K127" s="99" t="s">
        <v>110</v>
      </c>
      <c r="L127" s="99"/>
      <c r="M127" s="99"/>
      <c r="N127" s="144"/>
      <c r="O127" s="429">
        <f>O128+O146</f>
        <v>102000</v>
      </c>
      <c r="P127" s="429">
        <f>P128+P146</f>
        <v>36596</v>
      </c>
      <c r="Q127" s="251"/>
      <c r="R127" s="266">
        <f>P127/O127*100</f>
        <v>35.878431372549016</v>
      </c>
    </row>
    <row r="128" spans="1:18" x14ac:dyDescent="0.3">
      <c r="A128" s="69"/>
      <c r="B128" s="70"/>
      <c r="C128" s="54"/>
      <c r="D128" s="54"/>
      <c r="E128" s="54"/>
      <c r="F128" s="54"/>
      <c r="G128" s="54"/>
      <c r="H128" s="54"/>
      <c r="I128" s="71"/>
      <c r="J128" s="121" t="s">
        <v>94</v>
      </c>
      <c r="K128" s="47" t="s">
        <v>95</v>
      </c>
      <c r="L128" s="47"/>
      <c r="M128" s="47"/>
      <c r="N128" s="239"/>
      <c r="O128" s="426">
        <f>O129+O139</f>
        <v>97000</v>
      </c>
      <c r="P128" s="426">
        <f>P129+P139</f>
        <v>34705</v>
      </c>
      <c r="Q128" s="253"/>
      <c r="R128" s="267">
        <f t="shared" ref="R128:R145" si="28">P128/O128*100</f>
        <v>35.77835051546392</v>
      </c>
    </row>
    <row r="129" spans="1:18" x14ac:dyDescent="0.3">
      <c r="A129" s="85" t="s">
        <v>153</v>
      </c>
      <c r="B129" s="118" t="s">
        <v>50</v>
      </c>
      <c r="C129" s="73"/>
      <c r="D129" s="73" t="s">
        <v>4</v>
      </c>
      <c r="E129" s="73" t="s">
        <v>14</v>
      </c>
      <c r="F129" s="73"/>
      <c r="G129" s="73"/>
      <c r="H129" s="73" t="s">
        <v>190</v>
      </c>
      <c r="I129" s="75"/>
      <c r="J129" s="85"/>
      <c r="K129" s="74" t="s">
        <v>213</v>
      </c>
      <c r="L129" s="74"/>
      <c r="M129" s="74"/>
      <c r="N129" s="410"/>
      <c r="O129" s="410">
        <f>O130+O133</f>
        <v>79000</v>
      </c>
      <c r="P129" s="410">
        <f>P130+P133</f>
        <v>34705</v>
      </c>
      <c r="Q129" s="255"/>
      <c r="R129" s="256">
        <f t="shared" si="28"/>
        <v>43.930379746835442</v>
      </c>
    </row>
    <row r="130" spans="1:18" x14ac:dyDescent="0.3">
      <c r="A130" s="66" t="s">
        <v>172</v>
      </c>
      <c r="B130" s="86" t="s">
        <v>50</v>
      </c>
      <c r="C130" s="81"/>
      <c r="D130" s="81" t="s">
        <v>4</v>
      </c>
      <c r="E130" s="81" t="s">
        <v>14</v>
      </c>
      <c r="F130" s="81"/>
      <c r="G130" s="81"/>
      <c r="H130" s="81"/>
      <c r="I130" s="68"/>
      <c r="J130" s="66" t="s">
        <v>63</v>
      </c>
      <c r="K130" s="67" t="s">
        <v>136</v>
      </c>
      <c r="L130" s="67"/>
      <c r="M130" s="67"/>
      <c r="N130" s="271"/>
      <c r="O130" s="427">
        <f>O131</f>
        <v>9000</v>
      </c>
      <c r="P130" s="427">
        <f>P131</f>
        <v>6453</v>
      </c>
      <c r="Q130" s="241"/>
      <c r="R130" s="272">
        <f t="shared" si="28"/>
        <v>71.7</v>
      </c>
    </row>
    <row r="131" spans="1:18" x14ac:dyDescent="0.3">
      <c r="A131" s="84" t="s">
        <v>172</v>
      </c>
      <c r="B131" s="48"/>
      <c r="C131" s="39"/>
      <c r="D131" s="39"/>
      <c r="E131" s="39"/>
      <c r="F131" s="39"/>
      <c r="G131" s="39"/>
      <c r="H131" s="39"/>
      <c r="I131" s="89"/>
      <c r="J131" s="84" t="s">
        <v>63</v>
      </c>
      <c r="K131" s="9">
        <v>3</v>
      </c>
      <c r="L131" s="9" t="s">
        <v>13</v>
      </c>
      <c r="M131" s="9"/>
      <c r="N131" s="102"/>
      <c r="O131" s="357">
        <f>O132</f>
        <v>9000</v>
      </c>
      <c r="P131" s="133">
        <v>6453</v>
      </c>
      <c r="Q131" s="242"/>
      <c r="R131" s="246">
        <f t="shared" si="28"/>
        <v>71.7</v>
      </c>
    </row>
    <row r="132" spans="1:18" x14ac:dyDescent="0.3">
      <c r="A132" s="84" t="s">
        <v>172</v>
      </c>
      <c r="B132" s="48"/>
      <c r="C132" s="39"/>
      <c r="D132" s="39"/>
      <c r="E132" s="39"/>
      <c r="F132" s="39"/>
      <c r="G132" s="39"/>
      <c r="H132" s="39"/>
      <c r="I132" s="89"/>
      <c r="J132" s="84" t="s">
        <v>63</v>
      </c>
      <c r="K132" s="9">
        <v>37</v>
      </c>
      <c r="L132" s="9" t="s">
        <v>64</v>
      </c>
      <c r="M132" s="9"/>
      <c r="N132" s="102"/>
      <c r="O132" s="357">
        <v>9000</v>
      </c>
      <c r="P132" s="133">
        <v>6453</v>
      </c>
      <c r="Q132" s="242"/>
      <c r="R132" s="246">
        <f t="shared" si="28"/>
        <v>71.7</v>
      </c>
    </row>
    <row r="133" spans="1:18" x14ac:dyDescent="0.3">
      <c r="A133" s="66" t="s">
        <v>206</v>
      </c>
      <c r="B133" s="86" t="s">
        <v>50</v>
      </c>
      <c r="C133" s="81"/>
      <c r="D133" s="81"/>
      <c r="E133" s="81"/>
      <c r="F133" s="81"/>
      <c r="G133" s="81"/>
      <c r="H133" s="81" t="s">
        <v>190</v>
      </c>
      <c r="I133" s="68"/>
      <c r="J133" s="66" t="s">
        <v>207</v>
      </c>
      <c r="K133" s="67" t="s">
        <v>211</v>
      </c>
      <c r="L133" s="67"/>
      <c r="M133" s="67"/>
      <c r="N133" s="128"/>
      <c r="O133" s="406">
        <f>O134</f>
        <v>70000</v>
      </c>
      <c r="P133" s="135">
        <v>28252</v>
      </c>
      <c r="Q133" s="241"/>
      <c r="R133" s="272">
        <f t="shared" si="28"/>
        <v>40.36</v>
      </c>
    </row>
    <row r="134" spans="1:18" x14ac:dyDescent="0.3">
      <c r="A134" s="83" t="s">
        <v>206</v>
      </c>
      <c r="B134" s="39"/>
      <c r="C134" s="39"/>
      <c r="D134" s="39"/>
      <c r="E134" s="39"/>
      <c r="F134" s="39"/>
      <c r="G134" s="39"/>
      <c r="H134" s="39"/>
      <c r="I134" s="9"/>
      <c r="J134" s="83" t="s">
        <v>207</v>
      </c>
      <c r="K134" s="9" t="s">
        <v>6</v>
      </c>
      <c r="L134" s="9" t="s">
        <v>13</v>
      </c>
      <c r="M134" s="9"/>
      <c r="N134" s="101"/>
      <c r="O134" s="425">
        <v>70000</v>
      </c>
      <c r="P134" s="161">
        <v>28252</v>
      </c>
      <c r="Q134" s="243"/>
      <c r="R134" s="447">
        <f t="shared" si="28"/>
        <v>40.36</v>
      </c>
    </row>
    <row r="135" spans="1:18" x14ac:dyDescent="0.3">
      <c r="A135" s="84" t="s">
        <v>206</v>
      </c>
      <c r="B135" s="39"/>
      <c r="C135" s="39"/>
      <c r="D135" s="39"/>
      <c r="E135" s="39"/>
      <c r="F135" s="39"/>
      <c r="G135" s="39"/>
      <c r="H135" s="39"/>
      <c r="I135" s="9"/>
      <c r="J135" s="84" t="s">
        <v>207</v>
      </c>
      <c r="K135" s="9" t="s">
        <v>205</v>
      </c>
      <c r="L135" s="9" t="s">
        <v>64</v>
      </c>
      <c r="M135" s="9"/>
      <c r="N135" s="102"/>
      <c r="O135" s="357">
        <v>70000</v>
      </c>
      <c r="P135" s="133">
        <v>28252</v>
      </c>
      <c r="Q135" s="245"/>
      <c r="R135" s="246">
        <f t="shared" ref="R135" si="29">P135/O135*100</f>
        <v>40.36</v>
      </c>
    </row>
    <row r="136" spans="1:18" x14ac:dyDescent="0.3">
      <c r="A136" s="66" t="s">
        <v>285</v>
      </c>
      <c r="B136" s="86" t="s">
        <v>50</v>
      </c>
      <c r="C136" s="81"/>
      <c r="D136" s="81"/>
      <c r="E136" s="81"/>
      <c r="F136" s="81"/>
      <c r="G136" s="81"/>
      <c r="H136" s="81" t="s">
        <v>190</v>
      </c>
      <c r="I136" s="68"/>
      <c r="J136" s="66" t="s">
        <v>207</v>
      </c>
      <c r="K136" s="67" t="s">
        <v>286</v>
      </c>
      <c r="L136" s="67"/>
      <c r="M136" s="67"/>
      <c r="N136" s="128"/>
      <c r="O136" s="406">
        <v>0</v>
      </c>
      <c r="P136" s="135">
        <f t="shared" ref="P136:P137" si="30">O136*1.01</f>
        <v>0</v>
      </c>
      <c r="Q136" s="241"/>
      <c r="R136" s="147">
        <v>0</v>
      </c>
    </row>
    <row r="137" spans="1:18" x14ac:dyDescent="0.3">
      <c r="A137" s="83" t="s">
        <v>285</v>
      </c>
      <c r="B137" s="39"/>
      <c r="C137" s="39"/>
      <c r="D137" s="39"/>
      <c r="E137" s="39"/>
      <c r="F137" s="39"/>
      <c r="G137" s="39"/>
      <c r="H137" s="39"/>
      <c r="I137" s="9"/>
      <c r="J137" s="83" t="s">
        <v>207</v>
      </c>
      <c r="K137" s="9" t="s">
        <v>14</v>
      </c>
      <c r="L137" s="9" t="s">
        <v>15</v>
      </c>
      <c r="M137" s="9"/>
      <c r="N137" s="101"/>
      <c r="O137" s="425">
        <v>0</v>
      </c>
      <c r="P137" s="161">
        <f t="shared" si="30"/>
        <v>0</v>
      </c>
      <c r="Q137" s="243"/>
      <c r="R137" s="244">
        <v>0</v>
      </c>
    </row>
    <row r="138" spans="1:18" x14ac:dyDescent="0.3">
      <c r="A138" s="84" t="s">
        <v>285</v>
      </c>
      <c r="B138" s="39"/>
      <c r="C138" s="39"/>
      <c r="D138" s="39"/>
      <c r="E138" s="39"/>
      <c r="F138" s="39"/>
      <c r="G138" s="39"/>
      <c r="H138" s="39"/>
      <c r="I138" s="9"/>
      <c r="J138" s="84" t="s">
        <v>207</v>
      </c>
      <c r="K138" s="9" t="s">
        <v>59</v>
      </c>
      <c r="L138" s="9" t="s">
        <v>31</v>
      </c>
      <c r="M138" s="9"/>
      <c r="N138" s="102"/>
      <c r="O138" s="357">
        <v>0</v>
      </c>
      <c r="P138" s="133">
        <f t="shared" ref="P138" si="31">O138*1.01</f>
        <v>0</v>
      </c>
      <c r="Q138" s="245"/>
      <c r="R138" s="107">
        <v>0</v>
      </c>
    </row>
    <row r="139" spans="1:18" x14ac:dyDescent="0.3">
      <c r="A139" s="85" t="s">
        <v>154</v>
      </c>
      <c r="B139" s="118" t="s">
        <v>50</v>
      </c>
      <c r="C139" s="73"/>
      <c r="D139" s="73" t="s">
        <v>4</v>
      </c>
      <c r="E139" s="73" t="s">
        <v>14</v>
      </c>
      <c r="F139" s="73"/>
      <c r="G139" s="73"/>
      <c r="H139" s="73"/>
      <c r="I139" s="75"/>
      <c r="J139" s="85"/>
      <c r="K139" s="74" t="s">
        <v>132</v>
      </c>
      <c r="L139" s="74"/>
      <c r="M139" s="74"/>
      <c r="N139" s="112"/>
      <c r="O139" s="410">
        <f>O140+O143</f>
        <v>18000</v>
      </c>
      <c r="P139" s="141">
        <v>0</v>
      </c>
      <c r="Q139" s="145"/>
      <c r="R139" s="146">
        <f t="shared" si="28"/>
        <v>0</v>
      </c>
    </row>
    <row r="140" spans="1:18" x14ac:dyDescent="0.3">
      <c r="A140" s="66" t="s">
        <v>173</v>
      </c>
      <c r="B140" s="86" t="s">
        <v>50</v>
      </c>
      <c r="C140" s="81"/>
      <c r="D140" s="81" t="s">
        <v>4</v>
      </c>
      <c r="E140" s="81" t="s">
        <v>14</v>
      </c>
      <c r="F140" s="81"/>
      <c r="G140" s="81"/>
      <c r="H140" s="81"/>
      <c r="I140" s="68"/>
      <c r="J140" s="66" t="s">
        <v>87</v>
      </c>
      <c r="K140" s="67" t="s">
        <v>135</v>
      </c>
      <c r="L140" s="67"/>
      <c r="M140" s="67"/>
      <c r="N140" s="128"/>
      <c r="O140" s="406">
        <f>O141</f>
        <v>8000</v>
      </c>
      <c r="P140" s="135">
        <v>0</v>
      </c>
      <c r="Q140" s="241"/>
      <c r="R140" s="147">
        <f t="shared" si="28"/>
        <v>0</v>
      </c>
    </row>
    <row r="141" spans="1:18" x14ac:dyDescent="0.3">
      <c r="A141" s="83" t="s">
        <v>173</v>
      </c>
      <c r="B141" s="87"/>
      <c r="C141" s="88"/>
      <c r="D141" s="88"/>
      <c r="E141" s="88"/>
      <c r="F141" s="88"/>
      <c r="G141" s="88"/>
      <c r="H141" s="88"/>
      <c r="I141" s="82"/>
      <c r="J141" s="83" t="s">
        <v>87</v>
      </c>
      <c r="K141" s="91">
        <v>3</v>
      </c>
      <c r="L141" s="91" t="s">
        <v>13</v>
      </c>
      <c r="M141" s="91"/>
      <c r="N141" s="101"/>
      <c r="O141" s="425">
        <f>O142</f>
        <v>8000</v>
      </c>
      <c r="P141" s="161">
        <v>0</v>
      </c>
      <c r="Q141" s="273"/>
      <c r="R141" s="244">
        <f t="shared" si="28"/>
        <v>0</v>
      </c>
    </row>
    <row r="142" spans="1:18" x14ac:dyDescent="0.3">
      <c r="A142" s="84" t="s">
        <v>173</v>
      </c>
      <c r="B142" s="48"/>
      <c r="C142" s="39"/>
      <c r="D142" s="39"/>
      <c r="E142" s="39"/>
      <c r="F142" s="39"/>
      <c r="G142" s="39"/>
      <c r="H142" s="39"/>
      <c r="I142" s="89"/>
      <c r="J142" s="84" t="s">
        <v>87</v>
      </c>
      <c r="K142" s="9">
        <v>37</v>
      </c>
      <c r="L142" s="9" t="s">
        <v>64</v>
      </c>
      <c r="M142" s="9"/>
      <c r="N142" s="102"/>
      <c r="O142" s="357">
        <v>8000</v>
      </c>
      <c r="P142" s="133">
        <v>0</v>
      </c>
      <c r="Q142" s="242"/>
      <c r="R142" s="107">
        <f t="shared" si="28"/>
        <v>0</v>
      </c>
    </row>
    <row r="143" spans="1:18" x14ac:dyDescent="0.3">
      <c r="A143" s="66" t="s">
        <v>174</v>
      </c>
      <c r="B143" s="86" t="s">
        <v>50</v>
      </c>
      <c r="C143" s="81"/>
      <c r="D143" s="81" t="s">
        <v>4</v>
      </c>
      <c r="E143" s="81" t="s">
        <v>14</v>
      </c>
      <c r="F143" s="81"/>
      <c r="G143" s="81"/>
      <c r="H143" s="81"/>
      <c r="I143" s="68"/>
      <c r="J143" s="66" t="s">
        <v>87</v>
      </c>
      <c r="K143" s="67" t="s">
        <v>134</v>
      </c>
      <c r="L143" s="67"/>
      <c r="M143" s="67"/>
      <c r="N143" s="128"/>
      <c r="O143" s="406">
        <f>O144</f>
        <v>10000</v>
      </c>
      <c r="P143" s="135">
        <v>0</v>
      </c>
      <c r="Q143" s="241"/>
      <c r="R143" s="147">
        <f t="shared" si="28"/>
        <v>0</v>
      </c>
    </row>
    <row r="144" spans="1:18" x14ac:dyDescent="0.3">
      <c r="A144" s="83" t="s">
        <v>174</v>
      </c>
      <c r="B144" s="87"/>
      <c r="C144" s="88"/>
      <c r="D144" s="88"/>
      <c r="E144" s="88"/>
      <c r="F144" s="88"/>
      <c r="G144" s="88"/>
      <c r="H144" s="88"/>
      <c r="I144" s="82"/>
      <c r="J144" s="83" t="s">
        <v>87</v>
      </c>
      <c r="K144" s="91">
        <v>3</v>
      </c>
      <c r="L144" s="91" t="s">
        <v>13</v>
      </c>
      <c r="M144" s="91"/>
      <c r="N144" s="101"/>
      <c r="O144" s="425">
        <f>O145</f>
        <v>10000</v>
      </c>
      <c r="P144" s="161">
        <v>0</v>
      </c>
      <c r="Q144" s="273"/>
      <c r="R144" s="244">
        <f t="shared" si="28"/>
        <v>0</v>
      </c>
    </row>
    <row r="145" spans="1:18" x14ac:dyDescent="0.3">
      <c r="A145" s="84" t="s">
        <v>174</v>
      </c>
      <c r="B145" s="48"/>
      <c r="C145" s="39"/>
      <c r="D145" s="39"/>
      <c r="E145" s="39"/>
      <c r="F145" s="39"/>
      <c r="G145" s="39"/>
      <c r="H145" s="39"/>
      <c r="I145" s="89"/>
      <c r="J145" s="84" t="s">
        <v>87</v>
      </c>
      <c r="K145" s="9">
        <v>37</v>
      </c>
      <c r="L145" s="9" t="s">
        <v>64</v>
      </c>
      <c r="M145" s="9"/>
      <c r="N145" s="102"/>
      <c r="O145" s="357">
        <v>10000</v>
      </c>
      <c r="P145" s="133">
        <v>0</v>
      </c>
      <c r="Q145" s="242"/>
      <c r="R145" s="107">
        <f t="shared" si="28"/>
        <v>0</v>
      </c>
    </row>
    <row r="146" spans="1:18" x14ac:dyDescent="0.3">
      <c r="A146" s="69"/>
      <c r="B146" s="70"/>
      <c r="C146" s="54"/>
      <c r="D146" s="54"/>
      <c r="E146" s="54"/>
      <c r="F146" s="54"/>
      <c r="G146" s="54"/>
      <c r="H146" s="54"/>
      <c r="I146" s="71"/>
      <c r="J146" s="121" t="s">
        <v>79</v>
      </c>
      <c r="K146" s="47" t="s">
        <v>96</v>
      </c>
      <c r="L146" s="47"/>
      <c r="M146" s="47"/>
      <c r="N146" s="111"/>
      <c r="O146" s="403">
        <f>O147</f>
        <v>5000</v>
      </c>
      <c r="P146" s="403">
        <f>P147</f>
        <v>1891</v>
      </c>
      <c r="Q146" s="275"/>
      <c r="R146" s="267">
        <f t="shared" ref="R146:R149" si="32">P146/O146*100</f>
        <v>37.82</v>
      </c>
    </row>
    <row r="147" spans="1:18" x14ac:dyDescent="0.3">
      <c r="A147" s="85" t="s">
        <v>155</v>
      </c>
      <c r="B147" s="118" t="s">
        <v>50</v>
      </c>
      <c r="C147" s="73"/>
      <c r="D147" s="73" t="s">
        <v>6</v>
      </c>
      <c r="E147" s="73" t="s">
        <v>14</v>
      </c>
      <c r="F147" s="73"/>
      <c r="G147" s="73"/>
      <c r="H147" s="73"/>
      <c r="I147" s="75"/>
      <c r="J147" s="85" t="s">
        <v>4</v>
      </c>
      <c r="K147" s="74" t="s">
        <v>133</v>
      </c>
      <c r="L147" s="74"/>
      <c r="M147" s="74"/>
      <c r="N147" s="112"/>
      <c r="O147" s="112">
        <f t="shared" ref="O147" si="33">O148</f>
        <v>5000</v>
      </c>
      <c r="P147" s="112">
        <f>P148+P151</f>
        <v>1891</v>
      </c>
      <c r="Q147" s="145"/>
      <c r="R147" s="256">
        <f t="shared" si="32"/>
        <v>37.82</v>
      </c>
    </row>
    <row r="148" spans="1:18" x14ac:dyDescent="0.3">
      <c r="A148" s="66" t="s">
        <v>175</v>
      </c>
      <c r="B148" s="86" t="s">
        <v>50</v>
      </c>
      <c r="C148" s="81"/>
      <c r="D148" s="81" t="s">
        <v>6</v>
      </c>
      <c r="E148" s="81" t="s">
        <v>14</v>
      </c>
      <c r="F148" s="81"/>
      <c r="G148" s="81"/>
      <c r="H148" s="81"/>
      <c r="I148" s="68"/>
      <c r="J148" s="66" t="s">
        <v>65</v>
      </c>
      <c r="K148" s="67" t="s">
        <v>103</v>
      </c>
      <c r="L148" s="67" t="s">
        <v>186</v>
      </c>
      <c r="M148" s="67"/>
      <c r="N148" s="128"/>
      <c r="O148" s="406">
        <f>O149</f>
        <v>5000</v>
      </c>
      <c r="P148" s="406">
        <f>P149</f>
        <v>1625</v>
      </c>
      <c r="Q148" s="241"/>
      <c r="R148" s="272">
        <f t="shared" si="32"/>
        <v>32.5</v>
      </c>
    </row>
    <row r="149" spans="1:18" x14ac:dyDescent="0.3">
      <c r="A149" s="83" t="s">
        <v>175</v>
      </c>
      <c r="B149" s="88"/>
      <c r="C149" s="88"/>
      <c r="D149" s="88"/>
      <c r="E149" s="88"/>
      <c r="F149" s="88"/>
      <c r="G149" s="88"/>
      <c r="H149" s="88"/>
      <c r="I149" s="91"/>
      <c r="J149" s="83" t="s">
        <v>65</v>
      </c>
      <c r="K149" s="91" t="s">
        <v>6</v>
      </c>
      <c r="L149" s="91" t="s">
        <v>13</v>
      </c>
      <c r="M149" s="91"/>
      <c r="N149" s="101"/>
      <c r="O149" s="425">
        <v>5000</v>
      </c>
      <c r="P149" s="425">
        <v>1625</v>
      </c>
      <c r="Q149" s="243"/>
      <c r="R149" s="447">
        <f t="shared" si="32"/>
        <v>32.5</v>
      </c>
    </row>
    <row r="150" spans="1:18" x14ac:dyDescent="0.3">
      <c r="A150" s="84" t="s">
        <v>175</v>
      </c>
      <c r="B150" s="39"/>
      <c r="C150" s="39"/>
      <c r="D150" s="39"/>
      <c r="E150" s="39"/>
      <c r="F150" s="39"/>
      <c r="G150" s="39"/>
      <c r="H150" s="39"/>
      <c r="I150" s="9"/>
      <c r="J150" s="84" t="s">
        <v>65</v>
      </c>
      <c r="K150" s="9" t="s">
        <v>53</v>
      </c>
      <c r="L150" s="9" t="s">
        <v>27</v>
      </c>
      <c r="M150" s="9"/>
      <c r="N150" s="102"/>
      <c r="O150" s="357">
        <v>5000</v>
      </c>
      <c r="P150" s="133">
        <v>1625</v>
      </c>
      <c r="Q150" s="245"/>
      <c r="R150" s="246">
        <f t="shared" ref="R150" si="34">P150/O150*100</f>
        <v>32.5</v>
      </c>
    </row>
    <row r="151" spans="1:18" x14ac:dyDescent="0.3">
      <c r="A151" s="66" t="s">
        <v>175</v>
      </c>
      <c r="B151" s="86" t="s">
        <v>50</v>
      </c>
      <c r="C151" s="81"/>
      <c r="D151" s="81" t="s">
        <v>6</v>
      </c>
      <c r="E151" s="81" t="s">
        <v>14</v>
      </c>
      <c r="F151" s="81"/>
      <c r="G151" s="81"/>
      <c r="H151" s="81"/>
      <c r="I151" s="68"/>
      <c r="J151" s="66" t="s">
        <v>65</v>
      </c>
      <c r="K151" s="67" t="s">
        <v>288</v>
      </c>
      <c r="L151" s="67" t="s">
        <v>289</v>
      </c>
      <c r="M151" s="67"/>
      <c r="N151" s="128"/>
      <c r="O151" s="406">
        <f>O152</f>
        <v>0</v>
      </c>
      <c r="P151" s="135">
        <v>266</v>
      </c>
      <c r="Q151" s="241"/>
      <c r="R151" s="147">
        <v>0</v>
      </c>
    </row>
    <row r="152" spans="1:18" x14ac:dyDescent="0.3">
      <c r="A152" s="84" t="s">
        <v>175</v>
      </c>
      <c r="B152" s="39"/>
      <c r="C152" s="39"/>
      <c r="D152" s="39"/>
      <c r="E152" s="39"/>
      <c r="F152" s="39"/>
      <c r="G152" s="39"/>
      <c r="H152" s="39"/>
      <c r="I152" s="9"/>
      <c r="J152" s="84" t="s">
        <v>65</v>
      </c>
      <c r="K152" s="9" t="s">
        <v>6</v>
      </c>
      <c r="L152" s="9" t="s">
        <v>13</v>
      </c>
      <c r="M152" s="9"/>
      <c r="N152" s="102"/>
      <c r="O152" s="357">
        <v>0</v>
      </c>
      <c r="P152" s="133">
        <v>266</v>
      </c>
      <c r="Q152" s="245"/>
      <c r="R152" s="107">
        <v>0</v>
      </c>
    </row>
    <row r="153" spans="1:18" x14ac:dyDescent="0.3">
      <c r="A153" s="84" t="s">
        <v>175</v>
      </c>
      <c r="B153" s="39"/>
      <c r="C153" s="39"/>
      <c r="D153" s="39"/>
      <c r="E153" s="39"/>
      <c r="F153" s="39"/>
      <c r="G153" s="39"/>
      <c r="H153" s="39"/>
      <c r="I153" s="9"/>
      <c r="J153" s="84" t="s">
        <v>65</v>
      </c>
      <c r="K153" s="9" t="s">
        <v>58</v>
      </c>
      <c r="L153" s="9" t="s">
        <v>287</v>
      </c>
      <c r="M153" s="9"/>
      <c r="N153" s="102"/>
      <c r="O153" s="357">
        <v>0</v>
      </c>
      <c r="P153" s="133">
        <v>266</v>
      </c>
      <c r="Q153" s="245"/>
      <c r="R153" s="107">
        <v>0</v>
      </c>
    </row>
    <row r="154" spans="1:18" x14ac:dyDescent="0.3">
      <c r="A154" s="114"/>
      <c r="B154" s="119"/>
      <c r="C154" s="98"/>
      <c r="D154" s="98"/>
      <c r="E154" s="98"/>
      <c r="F154" s="98"/>
      <c r="G154" s="98"/>
      <c r="H154" s="98"/>
      <c r="I154" s="100"/>
      <c r="J154" s="114"/>
      <c r="K154" s="99" t="s">
        <v>111</v>
      </c>
      <c r="L154" s="99"/>
      <c r="M154" s="99"/>
      <c r="N154" s="144"/>
      <c r="O154" s="429">
        <f>O155</f>
        <v>39000</v>
      </c>
      <c r="P154" s="429">
        <f>P155</f>
        <v>13022</v>
      </c>
      <c r="Q154" s="251"/>
      <c r="R154" s="266">
        <f>P154/O154*100</f>
        <v>33.389743589743595</v>
      </c>
    </row>
    <row r="155" spans="1:18" x14ac:dyDescent="0.3">
      <c r="A155" s="69"/>
      <c r="B155" s="70"/>
      <c r="C155" s="54"/>
      <c r="D155" s="54"/>
      <c r="E155" s="54"/>
      <c r="F155" s="54"/>
      <c r="G155" s="54"/>
      <c r="H155" s="54"/>
      <c r="I155" s="71"/>
      <c r="J155" s="121" t="s">
        <v>97</v>
      </c>
      <c r="K155" s="47" t="s">
        <v>98</v>
      </c>
      <c r="L155" s="47"/>
      <c r="M155" s="47"/>
      <c r="N155" s="143"/>
      <c r="O155" s="430">
        <f>SUM(O156)</f>
        <v>39000</v>
      </c>
      <c r="P155" s="430">
        <f>SUM(P156)</f>
        <v>13022</v>
      </c>
      <c r="Q155" s="253"/>
      <c r="R155" s="267">
        <f t="shared" ref="R155:R174" si="35">P155/O155*100</f>
        <v>33.389743589743595</v>
      </c>
    </row>
    <row r="156" spans="1:18" x14ac:dyDescent="0.3">
      <c r="A156" s="85" t="s">
        <v>156</v>
      </c>
      <c r="B156" s="118" t="s">
        <v>50</v>
      </c>
      <c r="C156" s="73"/>
      <c r="D156" s="73" t="s">
        <v>6</v>
      </c>
      <c r="E156" s="73"/>
      <c r="F156" s="73" t="s">
        <v>188</v>
      </c>
      <c r="G156" s="73"/>
      <c r="H156" s="73" t="s">
        <v>190</v>
      </c>
      <c r="I156" s="75"/>
      <c r="J156" s="85"/>
      <c r="K156" s="74" t="s">
        <v>137</v>
      </c>
      <c r="L156" s="74"/>
      <c r="M156" s="74"/>
      <c r="N156" s="112"/>
      <c r="O156" s="410">
        <f>O157+O160+O163+O166+O172+O169</f>
        <v>39000</v>
      </c>
      <c r="P156" s="410">
        <f>P157+P160+P163+P166+P172+P169</f>
        <v>13022</v>
      </c>
      <c r="Q156" s="255"/>
      <c r="R156" s="256">
        <f t="shared" si="35"/>
        <v>33.389743589743595</v>
      </c>
    </row>
    <row r="157" spans="1:18" x14ac:dyDescent="0.3">
      <c r="A157" s="66" t="s">
        <v>176</v>
      </c>
      <c r="B157" s="86" t="s">
        <v>50</v>
      </c>
      <c r="C157" s="81"/>
      <c r="D157" s="81"/>
      <c r="E157" s="81"/>
      <c r="F157" s="81"/>
      <c r="G157" s="81"/>
      <c r="H157" s="81"/>
      <c r="I157" s="68"/>
      <c r="J157" s="66" t="s">
        <v>66</v>
      </c>
      <c r="K157" s="67" t="s">
        <v>138</v>
      </c>
      <c r="L157" s="67"/>
      <c r="M157" s="67"/>
      <c r="N157" s="128"/>
      <c r="O157" s="406">
        <f>O158</f>
        <v>1000</v>
      </c>
      <c r="P157" s="135">
        <v>250</v>
      </c>
      <c r="Q157" s="241"/>
      <c r="R157" s="147">
        <f t="shared" si="35"/>
        <v>25</v>
      </c>
    </row>
    <row r="158" spans="1:18" x14ac:dyDescent="0.3">
      <c r="A158" s="83" t="s">
        <v>176</v>
      </c>
      <c r="B158" s="87"/>
      <c r="C158" s="88"/>
      <c r="D158" s="88"/>
      <c r="E158" s="88"/>
      <c r="F158" s="88"/>
      <c r="G158" s="88"/>
      <c r="H158" s="88"/>
      <c r="I158" s="82"/>
      <c r="J158" s="83" t="s">
        <v>66</v>
      </c>
      <c r="K158" s="91">
        <v>3</v>
      </c>
      <c r="L158" s="91" t="s">
        <v>13</v>
      </c>
      <c r="M158" s="91"/>
      <c r="N158" s="101"/>
      <c r="O158" s="425">
        <f>O159</f>
        <v>1000</v>
      </c>
      <c r="P158" s="161">
        <v>250</v>
      </c>
      <c r="Q158" s="273"/>
      <c r="R158" s="244">
        <f t="shared" si="35"/>
        <v>25</v>
      </c>
    </row>
    <row r="159" spans="1:18" x14ac:dyDescent="0.3">
      <c r="A159" s="84" t="s">
        <v>176</v>
      </c>
      <c r="B159" s="48"/>
      <c r="C159" s="39"/>
      <c r="D159" s="39"/>
      <c r="E159" s="39"/>
      <c r="F159" s="39"/>
      <c r="G159" s="39"/>
      <c r="H159" s="39"/>
      <c r="I159" s="89"/>
      <c r="J159" s="84" t="s">
        <v>66</v>
      </c>
      <c r="K159" s="9">
        <v>38</v>
      </c>
      <c r="L159" s="9" t="s">
        <v>54</v>
      </c>
      <c r="M159" s="9"/>
      <c r="N159" s="102"/>
      <c r="O159" s="357">
        <v>1000</v>
      </c>
      <c r="P159" s="133">
        <v>250</v>
      </c>
      <c r="Q159" s="242"/>
      <c r="R159" s="107">
        <f t="shared" si="35"/>
        <v>25</v>
      </c>
    </row>
    <row r="160" spans="1:18" x14ac:dyDescent="0.3">
      <c r="A160" s="66" t="s">
        <v>177</v>
      </c>
      <c r="B160" s="81" t="s">
        <v>50</v>
      </c>
      <c r="C160" s="81"/>
      <c r="D160" s="81"/>
      <c r="E160" s="81"/>
      <c r="F160" s="81"/>
      <c r="G160" s="81"/>
      <c r="H160" s="81" t="s">
        <v>190</v>
      </c>
      <c r="I160" s="67"/>
      <c r="J160" s="66" t="s">
        <v>66</v>
      </c>
      <c r="K160" s="67" t="s">
        <v>139</v>
      </c>
      <c r="L160" s="67"/>
      <c r="M160" s="67"/>
      <c r="N160" s="128"/>
      <c r="O160" s="406">
        <f>O161</f>
        <v>3000</v>
      </c>
      <c r="P160" s="135">
        <v>0</v>
      </c>
      <c r="Q160" s="207"/>
      <c r="R160" s="147">
        <f t="shared" si="35"/>
        <v>0</v>
      </c>
    </row>
    <row r="161" spans="1:18" x14ac:dyDescent="0.3">
      <c r="A161" s="84" t="s">
        <v>177</v>
      </c>
      <c r="B161" s="39"/>
      <c r="C161" s="39"/>
      <c r="D161" s="39"/>
      <c r="E161" s="39"/>
      <c r="F161" s="39"/>
      <c r="G161" s="39"/>
      <c r="H161" s="39"/>
      <c r="I161" s="9"/>
      <c r="J161" s="84" t="s">
        <v>66</v>
      </c>
      <c r="K161" s="9">
        <v>3</v>
      </c>
      <c r="L161" s="9" t="s">
        <v>13</v>
      </c>
      <c r="M161" s="9"/>
      <c r="N161" s="102"/>
      <c r="O161" s="357">
        <f>O162</f>
        <v>3000</v>
      </c>
      <c r="P161" s="133">
        <v>0</v>
      </c>
      <c r="Q161" s="242"/>
      <c r="R161" s="107">
        <f t="shared" si="35"/>
        <v>0</v>
      </c>
    </row>
    <row r="162" spans="1:18" x14ac:dyDescent="0.3">
      <c r="A162" s="84" t="s">
        <v>177</v>
      </c>
      <c r="B162" s="39"/>
      <c r="C162" s="39"/>
      <c r="D162" s="39"/>
      <c r="E162" s="39"/>
      <c r="F162" s="39"/>
      <c r="G162" s="39"/>
      <c r="H162" s="39"/>
      <c r="I162" s="9"/>
      <c r="J162" s="84" t="s">
        <v>66</v>
      </c>
      <c r="K162" s="9" t="s">
        <v>53</v>
      </c>
      <c r="L162" s="9" t="s">
        <v>27</v>
      </c>
      <c r="M162" s="9"/>
      <c r="N162" s="102"/>
      <c r="O162" s="357">
        <v>3000</v>
      </c>
      <c r="P162" s="133">
        <v>0</v>
      </c>
      <c r="Q162" s="242"/>
      <c r="R162" s="107">
        <f t="shared" si="35"/>
        <v>0</v>
      </c>
    </row>
    <row r="163" spans="1:18" x14ac:dyDescent="0.3">
      <c r="A163" s="66" t="s">
        <v>178</v>
      </c>
      <c r="B163" s="86" t="s">
        <v>50</v>
      </c>
      <c r="C163" s="81"/>
      <c r="D163" s="81"/>
      <c r="E163" s="81"/>
      <c r="F163" s="81"/>
      <c r="G163" s="81"/>
      <c r="H163" s="81"/>
      <c r="I163" s="68"/>
      <c r="J163" s="66" t="s">
        <v>66</v>
      </c>
      <c r="K163" s="67" t="s">
        <v>140</v>
      </c>
      <c r="L163" s="67"/>
      <c r="M163" s="67"/>
      <c r="N163" s="128"/>
      <c r="O163" s="406">
        <f>O164</f>
        <v>1000</v>
      </c>
      <c r="P163" s="135">
        <v>0</v>
      </c>
      <c r="Q163" s="241"/>
      <c r="R163" s="147">
        <f t="shared" si="35"/>
        <v>0</v>
      </c>
    </row>
    <row r="164" spans="1:18" x14ac:dyDescent="0.3">
      <c r="A164" s="83" t="s">
        <v>178</v>
      </c>
      <c r="B164" s="87"/>
      <c r="C164" s="88"/>
      <c r="D164" s="88"/>
      <c r="E164" s="88"/>
      <c r="F164" s="88"/>
      <c r="G164" s="88"/>
      <c r="H164" s="88"/>
      <c r="I164" s="82"/>
      <c r="J164" s="9" t="s">
        <v>66</v>
      </c>
      <c r="K164" s="194">
        <v>3</v>
      </c>
      <c r="L164" s="91" t="s">
        <v>13</v>
      </c>
      <c r="M164" s="82"/>
      <c r="N164" s="425"/>
      <c r="O164" s="103">
        <f>O165</f>
        <v>1000</v>
      </c>
      <c r="P164" s="106">
        <v>0</v>
      </c>
      <c r="Q164" s="243"/>
      <c r="R164" s="244">
        <f t="shared" si="35"/>
        <v>0</v>
      </c>
    </row>
    <row r="165" spans="1:18" x14ac:dyDescent="0.3">
      <c r="A165" s="84" t="s">
        <v>178</v>
      </c>
      <c r="B165" s="48"/>
      <c r="C165" s="39"/>
      <c r="D165" s="39"/>
      <c r="E165" s="39"/>
      <c r="F165" s="39"/>
      <c r="G165" s="39"/>
      <c r="H165" s="39"/>
      <c r="I165" s="89"/>
      <c r="J165" s="9" t="s">
        <v>66</v>
      </c>
      <c r="K165" s="8" t="s">
        <v>58</v>
      </c>
      <c r="L165" s="9" t="s">
        <v>54</v>
      </c>
      <c r="M165" s="89"/>
      <c r="N165" s="428"/>
      <c r="O165" s="103">
        <v>1000</v>
      </c>
      <c r="P165" s="106">
        <v>0</v>
      </c>
      <c r="Q165" s="245"/>
      <c r="R165" s="107">
        <f t="shared" si="35"/>
        <v>0</v>
      </c>
    </row>
    <row r="166" spans="1:18" x14ac:dyDescent="0.3">
      <c r="A166" s="66" t="s">
        <v>180</v>
      </c>
      <c r="B166" s="86"/>
      <c r="C166" s="81"/>
      <c r="D166" s="81"/>
      <c r="E166" s="81"/>
      <c r="F166" s="81" t="s">
        <v>188</v>
      </c>
      <c r="G166" s="81"/>
      <c r="H166" s="81" t="s">
        <v>190</v>
      </c>
      <c r="I166" s="68"/>
      <c r="J166" s="66" t="s">
        <v>66</v>
      </c>
      <c r="K166" s="67" t="s">
        <v>251</v>
      </c>
      <c r="L166" s="67"/>
      <c r="M166" s="67"/>
      <c r="N166" s="128"/>
      <c r="O166" s="406">
        <f t="shared" ref="O166:P167" si="36">O167</f>
        <v>15000</v>
      </c>
      <c r="P166" s="406">
        <f t="shared" si="36"/>
        <v>5171</v>
      </c>
      <c r="Q166" s="207"/>
      <c r="R166" s="272">
        <f t="shared" ref="R166:R168" si="37">P166/O166*100</f>
        <v>34.473333333333336</v>
      </c>
    </row>
    <row r="167" spans="1:18" x14ac:dyDescent="0.3">
      <c r="A167" s="83" t="s">
        <v>180</v>
      </c>
      <c r="B167" s="88"/>
      <c r="C167" s="88"/>
      <c r="D167" s="88"/>
      <c r="E167" s="88"/>
      <c r="F167" s="88"/>
      <c r="G167" s="88"/>
      <c r="H167" s="88"/>
      <c r="I167" s="91"/>
      <c r="J167" s="83" t="s">
        <v>66</v>
      </c>
      <c r="K167" s="230" t="s">
        <v>14</v>
      </c>
      <c r="L167" s="91" t="s">
        <v>15</v>
      </c>
      <c r="M167" s="91"/>
      <c r="N167" s="101"/>
      <c r="O167" s="425">
        <f t="shared" si="36"/>
        <v>15000</v>
      </c>
      <c r="P167" s="425">
        <f t="shared" si="36"/>
        <v>5171</v>
      </c>
      <c r="Q167" s="258"/>
      <c r="R167" s="447">
        <f t="shared" si="37"/>
        <v>34.473333333333336</v>
      </c>
    </row>
    <row r="168" spans="1:18" x14ac:dyDescent="0.3">
      <c r="A168" s="84" t="s">
        <v>180</v>
      </c>
      <c r="B168" s="39"/>
      <c r="C168" s="39"/>
      <c r="D168" s="39"/>
      <c r="E168" s="39"/>
      <c r="F168" s="39"/>
      <c r="G168" s="39"/>
      <c r="H168" s="39"/>
      <c r="I168" s="9"/>
      <c r="J168" s="84" t="s">
        <v>66</v>
      </c>
      <c r="K168" s="9">
        <v>42</v>
      </c>
      <c r="L168" s="9" t="s">
        <v>31</v>
      </c>
      <c r="M168" s="9"/>
      <c r="N168" s="102"/>
      <c r="O168" s="357">
        <v>15000</v>
      </c>
      <c r="P168" s="133">
        <v>5171</v>
      </c>
      <c r="Q168" s="259"/>
      <c r="R168" s="246">
        <f t="shared" si="37"/>
        <v>34.473333333333336</v>
      </c>
    </row>
    <row r="169" spans="1:18" x14ac:dyDescent="0.3">
      <c r="A169" s="66" t="s">
        <v>222</v>
      </c>
      <c r="B169" s="86" t="s">
        <v>50</v>
      </c>
      <c r="C169" s="81"/>
      <c r="D169" s="81"/>
      <c r="E169" s="81"/>
      <c r="F169" s="81"/>
      <c r="G169" s="81"/>
      <c r="H169" s="81" t="s">
        <v>190</v>
      </c>
      <c r="I169" s="68"/>
      <c r="J169" s="66" t="s">
        <v>66</v>
      </c>
      <c r="K169" s="201" t="s">
        <v>221</v>
      </c>
      <c r="L169" s="67"/>
      <c r="M169" s="67"/>
      <c r="N169" s="128"/>
      <c r="O169" s="406">
        <f t="shared" ref="O169:P170" si="38">O170</f>
        <v>15000</v>
      </c>
      <c r="P169" s="406">
        <f t="shared" si="38"/>
        <v>3119</v>
      </c>
      <c r="Q169" s="260"/>
      <c r="R169" s="272">
        <f t="shared" ref="R169:R171" si="39">P169/O169*100</f>
        <v>20.793333333333333</v>
      </c>
    </row>
    <row r="170" spans="1:18" x14ac:dyDescent="0.3">
      <c r="A170" s="84" t="s">
        <v>222</v>
      </c>
      <c r="B170" s="48"/>
      <c r="C170" s="39"/>
      <c r="D170" s="39"/>
      <c r="E170" s="39"/>
      <c r="F170" s="39"/>
      <c r="G170" s="39"/>
      <c r="H170" s="39"/>
      <c r="I170" s="89"/>
      <c r="J170" s="84" t="s">
        <v>66</v>
      </c>
      <c r="K170" s="9">
        <v>4</v>
      </c>
      <c r="L170" s="9" t="s">
        <v>15</v>
      </c>
      <c r="M170" s="9"/>
      <c r="N170" s="102"/>
      <c r="O170" s="357">
        <f t="shared" si="38"/>
        <v>15000</v>
      </c>
      <c r="P170" s="357">
        <f t="shared" si="38"/>
        <v>3119</v>
      </c>
      <c r="Q170" s="259"/>
      <c r="R170" s="246">
        <f t="shared" si="39"/>
        <v>20.793333333333333</v>
      </c>
    </row>
    <row r="171" spans="1:18" x14ac:dyDescent="0.3">
      <c r="A171" s="84" t="s">
        <v>222</v>
      </c>
      <c r="B171" s="48"/>
      <c r="C171" s="39"/>
      <c r="D171" s="39"/>
      <c r="E171" s="39"/>
      <c r="F171" s="39"/>
      <c r="G171" s="39"/>
      <c r="H171" s="39"/>
      <c r="I171" s="89"/>
      <c r="J171" s="84" t="s">
        <v>66</v>
      </c>
      <c r="K171" s="9" t="s">
        <v>59</v>
      </c>
      <c r="L171" s="9" t="s">
        <v>31</v>
      </c>
      <c r="M171" s="9"/>
      <c r="N171" s="102"/>
      <c r="O171" s="357">
        <v>15000</v>
      </c>
      <c r="P171" s="202">
        <v>3119</v>
      </c>
      <c r="Q171" s="259"/>
      <c r="R171" s="246">
        <f t="shared" si="39"/>
        <v>20.793333333333333</v>
      </c>
    </row>
    <row r="172" spans="1:18" x14ac:dyDescent="0.3">
      <c r="A172" s="66" t="s">
        <v>179</v>
      </c>
      <c r="B172" s="86" t="s">
        <v>50</v>
      </c>
      <c r="C172" s="81"/>
      <c r="D172" s="81"/>
      <c r="E172" s="81"/>
      <c r="F172" s="81"/>
      <c r="G172" s="81"/>
      <c r="H172" s="81" t="s">
        <v>190</v>
      </c>
      <c r="I172" s="68"/>
      <c r="J172" s="66" t="s">
        <v>67</v>
      </c>
      <c r="K172" s="67" t="s">
        <v>141</v>
      </c>
      <c r="L172" s="67"/>
      <c r="M172" s="67"/>
      <c r="N172" s="128"/>
      <c r="O172" s="406">
        <f>O173</f>
        <v>4000</v>
      </c>
      <c r="P172" s="135">
        <v>4482</v>
      </c>
      <c r="Q172" s="241"/>
      <c r="R172" s="272">
        <f t="shared" si="35"/>
        <v>112.05000000000001</v>
      </c>
    </row>
    <row r="173" spans="1:18" x14ac:dyDescent="0.3">
      <c r="A173" s="84" t="s">
        <v>179</v>
      </c>
      <c r="B173" s="48"/>
      <c r="C173" s="39"/>
      <c r="D173" s="39"/>
      <c r="E173" s="39"/>
      <c r="F173" s="39"/>
      <c r="G173" s="39"/>
      <c r="H173" s="39"/>
      <c r="I173" s="89"/>
      <c r="J173" s="84" t="s">
        <v>67</v>
      </c>
      <c r="K173" s="9">
        <v>3</v>
      </c>
      <c r="L173" s="9" t="s">
        <v>13</v>
      </c>
      <c r="M173" s="9"/>
      <c r="N173" s="102"/>
      <c r="O173" s="357">
        <f>O174</f>
        <v>4000</v>
      </c>
      <c r="P173" s="133">
        <v>4482</v>
      </c>
      <c r="Q173" s="242"/>
      <c r="R173" s="246">
        <f t="shared" si="35"/>
        <v>112.05000000000001</v>
      </c>
    </row>
    <row r="174" spans="1:18" x14ac:dyDescent="0.3">
      <c r="A174" s="84" t="s">
        <v>179</v>
      </c>
      <c r="B174" s="48"/>
      <c r="C174" s="39"/>
      <c r="D174" s="39"/>
      <c r="E174" s="39"/>
      <c r="F174" s="39"/>
      <c r="G174" s="39"/>
      <c r="H174" s="39"/>
      <c r="I174" s="89"/>
      <c r="J174" s="84" t="s">
        <v>67</v>
      </c>
      <c r="K174" s="9">
        <v>38</v>
      </c>
      <c r="L174" s="9" t="s">
        <v>54</v>
      </c>
      <c r="M174" s="9"/>
      <c r="N174" s="102"/>
      <c r="O174" s="357">
        <v>4000</v>
      </c>
      <c r="P174" s="133">
        <v>4482</v>
      </c>
      <c r="Q174" s="242"/>
      <c r="R174" s="246">
        <f t="shared" si="35"/>
        <v>112.05000000000001</v>
      </c>
    </row>
    <row r="175" spans="1:18" x14ac:dyDescent="0.3">
      <c r="A175" s="114"/>
      <c r="B175" s="119"/>
      <c r="C175" s="98"/>
      <c r="D175" s="98"/>
      <c r="E175" s="98"/>
      <c r="F175" s="98"/>
      <c r="G175" s="98"/>
      <c r="H175" s="98"/>
      <c r="I175" s="100"/>
      <c r="J175" s="114"/>
      <c r="K175" s="99" t="s">
        <v>112</v>
      </c>
      <c r="L175" s="99"/>
      <c r="M175" s="99"/>
      <c r="N175" s="144"/>
      <c r="O175" s="429">
        <f>SUM(O176)</f>
        <v>18800</v>
      </c>
      <c r="P175" s="429">
        <f>SUM(P176)</f>
        <v>101575</v>
      </c>
      <c r="Q175" s="251"/>
      <c r="R175" s="252">
        <v>540</v>
      </c>
    </row>
    <row r="176" spans="1:18" x14ac:dyDescent="0.3">
      <c r="A176" s="69"/>
      <c r="B176" s="70"/>
      <c r="C176" s="54"/>
      <c r="D176" s="54"/>
      <c r="E176" s="54"/>
      <c r="F176" s="54"/>
      <c r="G176" s="54"/>
      <c r="H176" s="54"/>
      <c r="I176" s="71"/>
      <c r="J176" s="121" t="s">
        <v>97</v>
      </c>
      <c r="K176" s="47" t="s">
        <v>98</v>
      </c>
      <c r="L176" s="47"/>
      <c r="M176" s="47"/>
      <c r="N176" s="143"/>
      <c r="O176" s="430">
        <f>O177</f>
        <v>18800</v>
      </c>
      <c r="P176" s="430">
        <f>P177</f>
        <v>101575</v>
      </c>
      <c r="Q176" s="253"/>
      <c r="R176" s="254">
        <v>540</v>
      </c>
    </row>
    <row r="177" spans="1:18" x14ac:dyDescent="0.3">
      <c r="A177" s="85" t="s">
        <v>157</v>
      </c>
      <c r="B177" s="118" t="s">
        <v>50</v>
      </c>
      <c r="C177" s="73"/>
      <c r="D177" s="73" t="s">
        <v>6</v>
      </c>
      <c r="E177" s="73" t="s">
        <v>14</v>
      </c>
      <c r="F177" s="73"/>
      <c r="G177" s="73" t="s">
        <v>4</v>
      </c>
      <c r="H177" s="73" t="s">
        <v>190</v>
      </c>
      <c r="I177" s="75"/>
      <c r="J177" s="85"/>
      <c r="K177" s="74" t="s">
        <v>212</v>
      </c>
      <c r="L177" s="74"/>
      <c r="M177" s="74"/>
      <c r="N177" s="112"/>
      <c r="O177" s="410">
        <f>O178+O181+O184</f>
        <v>18800</v>
      </c>
      <c r="P177" s="410">
        <f>P178+P181+P184</f>
        <v>101575</v>
      </c>
      <c r="Q177" s="255"/>
      <c r="R177" s="146">
        <v>540</v>
      </c>
    </row>
    <row r="178" spans="1:18" x14ac:dyDescent="0.3">
      <c r="A178" s="66" t="s">
        <v>181</v>
      </c>
      <c r="B178" s="86" t="s">
        <v>50</v>
      </c>
      <c r="C178" s="81"/>
      <c r="D178" s="81" t="s">
        <v>6</v>
      </c>
      <c r="E178" s="81" t="s">
        <v>14</v>
      </c>
      <c r="F178" s="81" t="s">
        <v>4</v>
      </c>
      <c r="G178" s="81" t="s">
        <v>4</v>
      </c>
      <c r="H178" s="81" t="s">
        <v>190</v>
      </c>
      <c r="I178" s="68"/>
      <c r="J178" s="66" t="s">
        <v>68</v>
      </c>
      <c r="K178" s="67" t="s">
        <v>142</v>
      </c>
      <c r="L178" s="67"/>
      <c r="M178" s="67"/>
      <c r="N178" s="113"/>
      <c r="O178" s="404">
        <f>SUM(O179)</f>
        <v>2000</v>
      </c>
      <c r="P178" s="135">
        <v>2470</v>
      </c>
      <c r="Q178" s="241"/>
      <c r="R178" s="272">
        <f t="shared" ref="R178:R183" si="40">P178/O178*100</f>
        <v>123.50000000000001</v>
      </c>
    </row>
    <row r="179" spans="1:18" x14ac:dyDescent="0.3">
      <c r="A179" s="83" t="s">
        <v>181</v>
      </c>
      <c r="B179" s="87"/>
      <c r="C179" s="88"/>
      <c r="D179" s="88"/>
      <c r="E179" s="88"/>
      <c r="F179" s="88"/>
      <c r="G179" s="88"/>
      <c r="H179" s="88"/>
      <c r="I179" s="82"/>
      <c r="J179" s="91" t="s">
        <v>68</v>
      </c>
      <c r="K179" s="194">
        <v>3</v>
      </c>
      <c r="L179" s="91" t="s">
        <v>13</v>
      </c>
      <c r="M179" s="82"/>
      <c r="N179" s="155"/>
      <c r="O179" s="356">
        <f>O180</f>
        <v>2000</v>
      </c>
      <c r="P179" s="161">
        <v>2470</v>
      </c>
      <c r="Q179" s="243"/>
      <c r="R179" s="447">
        <f t="shared" si="40"/>
        <v>123.50000000000001</v>
      </c>
    </row>
    <row r="180" spans="1:18" x14ac:dyDescent="0.3">
      <c r="A180" s="84" t="s">
        <v>181</v>
      </c>
      <c r="B180" s="48"/>
      <c r="C180" s="39"/>
      <c r="D180" s="39"/>
      <c r="E180" s="39"/>
      <c r="F180" s="39"/>
      <c r="G180" s="39"/>
      <c r="H180" s="39"/>
      <c r="I180" s="89"/>
      <c r="J180" s="9" t="s">
        <v>68</v>
      </c>
      <c r="K180" s="8">
        <v>38</v>
      </c>
      <c r="L180" s="9" t="s">
        <v>54</v>
      </c>
      <c r="M180" s="89"/>
      <c r="N180" s="102"/>
      <c r="O180" s="357">
        <v>2000</v>
      </c>
      <c r="P180" s="133">
        <v>2470</v>
      </c>
      <c r="Q180" s="245"/>
      <c r="R180" s="246">
        <f t="shared" si="40"/>
        <v>123.50000000000001</v>
      </c>
    </row>
    <row r="181" spans="1:18" x14ac:dyDescent="0.3">
      <c r="A181" s="66" t="s">
        <v>208</v>
      </c>
      <c r="B181" s="86" t="s">
        <v>50</v>
      </c>
      <c r="C181" s="81"/>
      <c r="D181" s="81"/>
      <c r="E181" s="81"/>
      <c r="F181" s="81"/>
      <c r="G181" s="81"/>
      <c r="H181" s="81" t="s">
        <v>190</v>
      </c>
      <c r="I181" s="68"/>
      <c r="J181" s="66" t="s">
        <v>209</v>
      </c>
      <c r="K181" s="67" t="s">
        <v>215</v>
      </c>
      <c r="L181" s="67"/>
      <c r="M181" s="67"/>
      <c r="N181" s="113"/>
      <c r="O181" s="404">
        <f>O182</f>
        <v>11800</v>
      </c>
      <c r="P181" s="404">
        <f>P182</f>
        <v>99105</v>
      </c>
      <c r="Q181" s="207"/>
      <c r="R181" s="272">
        <f t="shared" si="40"/>
        <v>839.87288135593212</v>
      </c>
    </row>
    <row r="182" spans="1:18" x14ac:dyDescent="0.3">
      <c r="A182" s="84" t="s">
        <v>208</v>
      </c>
      <c r="B182" s="48"/>
      <c r="C182" s="39"/>
      <c r="D182" s="39"/>
      <c r="E182" s="39"/>
      <c r="F182" s="39"/>
      <c r="G182" s="39"/>
      <c r="H182" s="39"/>
      <c r="I182" s="89"/>
      <c r="J182" s="84" t="s">
        <v>209</v>
      </c>
      <c r="K182" s="9" t="s">
        <v>14</v>
      </c>
      <c r="L182" s="9" t="s">
        <v>15</v>
      </c>
      <c r="M182" s="9"/>
      <c r="N182" s="123"/>
      <c r="O182" s="336">
        <f>O183</f>
        <v>11800</v>
      </c>
      <c r="P182" s="133">
        <v>99105</v>
      </c>
      <c r="Q182" s="208"/>
      <c r="R182" s="246">
        <f t="shared" si="40"/>
        <v>839.87288135593212</v>
      </c>
    </row>
    <row r="183" spans="1:18" x14ac:dyDescent="0.3">
      <c r="A183" s="84" t="s">
        <v>208</v>
      </c>
      <c r="B183" s="48"/>
      <c r="C183" s="39"/>
      <c r="D183" s="39"/>
      <c r="E183" s="39"/>
      <c r="F183" s="39"/>
      <c r="G183" s="39"/>
      <c r="H183" s="39"/>
      <c r="I183" s="89"/>
      <c r="J183" s="84" t="s">
        <v>209</v>
      </c>
      <c r="K183" s="9" t="s">
        <v>59</v>
      </c>
      <c r="L183" s="9" t="s">
        <v>31</v>
      </c>
      <c r="M183" s="9"/>
      <c r="N183" s="123"/>
      <c r="O183" s="336">
        <v>11800</v>
      </c>
      <c r="P183" s="133">
        <v>99105</v>
      </c>
      <c r="Q183" s="208"/>
      <c r="R183" s="246">
        <f t="shared" si="40"/>
        <v>839.87288135593212</v>
      </c>
    </row>
    <row r="184" spans="1:18" x14ac:dyDescent="0.3">
      <c r="A184" s="66" t="s">
        <v>231</v>
      </c>
      <c r="B184" s="86" t="s">
        <v>50</v>
      </c>
      <c r="C184" s="81"/>
      <c r="D184" s="81"/>
      <c r="E184" s="81"/>
      <c r="F184" s="81"/>
      <c r="G184" s="81"/>
      <c r="H184" s="81" t="s">
        <v>190</v>
      </c>
      <c r="I184" s="68"/>
      <c r="J184" s="66" t="s">
        <v>209</v>
      </c>
      <c r="K184" s="67" t="s">
        <v>230</v>
      </c>
      <c r="L184" s="67"/>
      <c r="M184" s="67"/>
      <c r="N184" s="113"/>
      <c r="O184" s="404">
        <f>O185</f>
        <v>5000</v>
      </c>
      <c r="P184" s="135">
        <v>0</v>
      </c>
      <c r="Q184" s="241"/>
      <c r="R184" s="147">
        <f>P184/O184*100</f>
        <v>0</v>
      </c>
    </row>
    <row r="185" spans="1:18" x14ac:dyDescent="0.3">
      <c r="A185" s="84" t="s">
        <v>231</v>
      </c>
      <c r="B185" s="48"/>
      <c r="C185" s="39"/>
      <c r="D185" s="39"/>
      <c r="E185" s="39"/>
      <c r="F185" s="39"/>
      <c r="G185" s="39"/>
      <c r="H185" s="39"/>
      <c r="I185" s="89"/>
      <c r="J185" s="84" t="s">
        <v>209</v>
      </c>
      <c r="K185" s="9" t="s">
        <v>14</v>
      </c>
      <c r="L185" s="9" t="s">
        <v>15</v>
      </c>
      <c r="M185" s="9"/>
      <c r="N185" s="123"/>
      <c r="O185" s="336">
        <f>O186</f>
        <v>5000</v>
      </c>
      <c r="P185" s="133">
        <v>0</v>
      </c>
      <c r="Q185" s="242"/>
      <c r="R185" s="107">
        <f>P185/O185*100</f>
        <v>0</v>
      </c>
    </row>
    <row r="186" spans="1:18" x14ac:dyDescent="0.3">
      <c r="A186" s="84" t="s">
        <v>231</v>
      </c>
      <c r="B186" s="48"/>
      <c r="C186" s="39"/>
      <c r="D186" s="39"/>
      <c r="E186" s="39"/>
      <c r="F186" s="39"/>
      <c r="G186" s="39"/>
      <c r="H186" s="39"/>
      <c r="I186" s="89"/>
      <c r="J186" s="84" t="s">
        <v>209</v>
      </c>
      <c r="K186" s="9" t="s">
        <v>59</v>
      </c>
      <c r="L186" s="9" t="s">
        <v>31</v>
      </c>
      <c r="M186" s="9"/>
      <c r="N186" s="291"/>
      <c r="O186" s="388">
        <v>5000</v>
      </c>
      <c r="P186" s="292">
        <v>0</v>
      </c>
      <c r="Q186" s="242"/>
      <c r="R186" s="107">
        <v>0</v>
      </c>
    </row>
    <row r="187" spans="1:18" x14ac:dyDescent="0.3">
      <c r="A187" s="114"/>
      <c r="B187" s="119"/>
      <c r="C187" s="98"/>
      <c r="D187" s="98"/>
      <c r="E187" s="98"/>
      <c r="F187" s="98"/>
      <c r="G187" s="98"/>
      <c r="H187" s="98"/>
      <c r="I187" s="100"/>
      <c r="J187" s="114"/>
      <c r="K187" s="99" t="s">
        <v>113</v>
      </c>
      <c r="L187" s="99"/>
      <c r="M187" s="99"/>
      <c r="N187" s="290"/>
      <c r="O187" s="408">
        <f>SUM(O188)</f>
        <v>21000</v>
      </c>
      <c r="P187" s="408">
        <f>SUM(P188)</f>
        <v>12157</v>
      </c>
      <c r="Q187" s="276"/>
      <c r="R187" s="252">
        <v>58</v>
      </c>
    </row>
    <row r="188" spans="1:18" x14ac:dyDescent="0.3">
      <c r="A188" s="69"/>
      <c r="B188" s="70"/>
      <c r="C188" s="54"/>
      <c r="D188" s="54"/>
      <c r="E188" s="54"/>
      <c r="F188" s="54"/>
      <c r="G188" s="54"/>
      <c r="H188" s="54"/>
      <c r="I188" s="71"/>
      <c r="J188" s="121" t="s">
        <v>99</v>
      </c>
      <c r="K188" s="47" t="s">
        <v>100</v>
      </c>
      <c r="L188" s="47"/>
      <c r="M188" s="47"/>
      <c r="N188" s="235"/>
      <c r="O188" s="409">
        <f>O189+O196+O200</f>
        <v>21000</v>
      </c>
      <c r="P188" s="409">
        <f>P189+P196+P200</f>
        <v>12157</v>
      </c>
      <c r="Q188" s="275"/>
      <c r="R188" s="254">
        <v>58</v>
      </c>
    </row>
    <row r="189" spans="1:18" x14ac:dyDescent="0.3">
      <c r="A189" s="85" t="s">
        <v>158</v>
      </c>
      <c r="B189" s="118" t="s">
        <v>50</v>
      </c>
      <c r="C189" s="73"/>
      <c r="D189" s="73" t="s">
        <v>6</v>
      </c>
      <c r="E189" s="73" t="s">
        <v>14</v>
      </c>
      <c r="F189" s="73"/>
      <c r="G189" s="73"/>
      <c r="H189" s="73"/>
      <c r="I189" s="75"/>
      <c r="J189" s="85"/>
      <c r="K189" s="74" t="s">
        <v>143</v>
      </c>
      <c r="L189" s="74"/>
      <c r="M189" s="74"/>
      <c r="N189" s="112"/>
      <c r="O189" s="410">
        <f>O190+O193</f>
        <v>16000</v>
      </c>
      <c r="P189" s="410">
        <f>P190+P193</f>
        <v>9768</v>
      </c>
      <c r="Q189" s="145"/>
      <c r="R189" s="146">
        <v>61</v>
      </c>
    </row>
    <row r="190" spans="1:18" x14ac:dyDescent="0.3">
      <c r="A190" s="66" t="s">
        <v>182</v>
      </c>
      <c r="B190" s="86" t="s">
        <v>50</v>
      </c>
      <c r="C190" s="81"/>
      <c r="D190" s="81"/>
      <c r="E190" s="81" t="s">
        <v>14</v>
      </c>
      <c r="F190" s="81"/>
      <c r="G190" s="81"/>
      <c r="H190" s="81"/>
      <c r="I190" s="68"/>
      <c r="J190" s="66">
        <v>1070</v>
      </c>
      <c r="K190" s="67" t="s">
        <v>219</v>
      </c>
      <c r="L190" s="67"/>
      <c r="M190" s="67"/>
      <c r="N190" s="271"/>
      <c r="O190" s="427">
        <f>O191</f>
        <v>15000</v>
      </c>
      <c r="P190" s="427">
        <f>P191</f>
        <v>6876</v>
      </c>
      <c r="Q190" s="241"/>
      <c r="R190" s="147">
        <v>46</v>
      </c>
    </row>
    <row r="191" spans="1:18" ht="13.2" customHeight="1" x14ac:dyDescent="0.3">
      <c r="A191" s="83" t="s">
        <v>182</v>
      </c>
      <c r="B191" s="39"/>
      <c r="C191" s="39"/>
      <c r="D191" s="39"/>
      <c r="E191" s="39"/>
      <c r="F191" s="39"/>
      <c r="G191" s="39"/>
      <c r="H191" s="39"/>
      <c r="I191" s="9"/>
      <c r="J191" s="83" t="s">
        <v>69</v>
      </c>
      <c r="K191" s="9">
        <v>3</v>
      </c>
      <c r="L191" s="9" t="s">
        <v>13</v>
      </c>
      <c r="M191" s="9"/>
      <c r="N191" s="101"/>
      <c r="O191" s="425">
        <f>O192</f>
        <v>15000</v>
      </c>
      <c r="P191" s="161">
        <v>6876</v>
      </c>
      <c r="Q191" s="243"/>
      <c r="R191" s="244">
        <v>46</v>
      </c>
    </row>
    <row r="192" spans="1:18" ht="13.95" customHeight="1" x14ac:dyDescent="0.3">
      <c r="A192" s="84" t="s">
        <v>182</v>
      </c>
      <c r="B192" s="39"/>
      <c r="C192" s="39"/>
      <c r="D192" s="39"/>
      <c r="E192" s="39"/>
      <c r="F192" s="39"/>
      <c r="G192" s="39"/>
      <c r="H192" s="39"/>
      <c r="I192" s="9"/>
      <c r="J192" s="84" t="s">
        <v>69</v>
      </c>
      <c r="K192" s="9">
        <v>37</v>
      </c>
      <c r="L192" s="9" t="s">
        <v>64</v>
      </c>
      <c r="M192" s="9"/>
      <c r="N192" s="102"/>
      <c r="O192" s="357">
        <v>15000</v>
      </c>
      <c r="P192" s="133">
        <v>6876</v>
      </c>
      <c r="Q192" s="245"/>
      <c r="R192" s="107">
        <v>46</v>
      </c>
    </row>
    <row r="193" spans="1:18" x14ac:dyDescent="0.3">
      <c r="A193" s="66" t="s">
        <v>183</v>
      </c>
      <c r="B193" s="86" t="s">
        <v>50</v>
      </c>
      <c r="C193" s="81"/>
      <c r="D193" s="81"/>
      <c r="E193" s="81" t="s">
        <v>14</v>
      </c>
      <c r="F193" s="81"/>
      <c r="G193" s="81"/>
      <c r="H193" s="81"/>
      <c r="I193" s="68"/>
      <c r="J193" s="66">
        <v>1070</v>
      </c>
      <c r="K193" s="67" t="s">
        <v>144</v>
      </c>
      <c r="L193" s="67"/>
      <c r="M193" s="67"/>
      <c r="N193" s="128"/>
      <c r="O193" s="406">
        <f>O194</f>
        <v>1000</v>
      </c>
      <c r="P193" s="135">
        <v>2892</v>
      </c>
      <c r="Q193" s="241"/>
      <c r="R193" s="147">
        <v>289</v>
      </c>
    </row>
    <row r="194" spans="1:18" x14ac:dyDescent="0.3">
      <c r="A194" s="83" t="s">
        <v>183</v>
      </c>
      <c r="B194" s="88"/>
      <c r="C194" s="88"/>
      <c r="D194" s="88"/>
      <c r="E194" s="88"/>
      <c r="F194" s="88"/>
      <c r="G194" s="88"/>
      <c r="H194" s="88"/>
      <c r="I194" s="91"/>
      <c r="J194" s="83" t="s">
        <v>69</v>
      </c>
      <c r="K194" s="91">
        <v>3</v>
      </c>
      <c r="L194" s="91" t="s">
        <v>13</v>
      </c>
      <c r="M194" s="91"/>
      <c r="N194" s="101"/>
      <c r="O194" s="425">
        <f>O195</f>
        <v>1000</v>
      </c>
      <c r="P194" s="161">
        <v>2892</v>
      </c>
      <c r="Q194" s="243"/>
      <c r="R194" s="244">
        <v>289</v>
      </c>
    </row>
    <row r="195" spans="1:18" x14ac:dyDescent="0.3">
      <c r="A195" s="84" t="s">
        <v>183</v>
      </c>
      <c r="B195" s="39"/>
      <c r="C195" s="39"/>
      <c r="D195" s="39"/>
      <c r="E195" s="39"/>
      <c r="F195" s="39"/>
      <c r="G195" s="39"/>
      <c r="H195" s="39"/>
      <c r="I195" s="9"/>
      <c r="J195" s="84" t="s">
        <v>69</v>
      </c>
      <c r="K195" s="9">
        <v>37</v>
      </c>
      <c r="L195" s="9" t="s">
        <v>64</v>
      </c>
      <c r="M195" s="9"/>
      <c r="N195" s="102"/>
      <c r="O195" s="357">
        <v>1000</v>
      </c>
      <c r="P195" s="133">
        <v>2892</v>
      </c>
      <c r="Q195" s="245"/>
      <c r="R195" s="107">
        <v>286</v>
      </c>
    </row>
    <row r="196" spans="1:18" ht="12.6" customHeight="1" x14ac:dyDescent="0.3">
      <c r="A196" s="85" t="s">
        <v>159</v>
      </c>
      <c r="B196" s="118" t="s">
        <v>50</v>
      </c>
      <c r="C196" s="73"/>
      <c r="D196" s="73"/>
      <c r="E196" s="73" t="s">
        <v>14</v>
      </c>
      <c r="F196" s="73"/>
      <c r="G196" s="73"/>
      <c r="H196" s="73"/>
      <c r="I196" s="75"/>
      <c r="J196" s="85"/>
      <c r="K196" s="74" t="s">
        <v>145</v>
      </c>
      <c r="L196" s="74"/>
      <c r="M196" s="74"/>
      <c r="N196" s="127"/>
      <c r="O196" s="405">
        <f t="shared" ref="O196:O198" si="41">O197</f>
        <v>3000</v>
      </c>
      <c r="P196" s="134">
        <v>2389</v>
      </c>
      <c r="Q196" s="145"/>
      <c r="R196" s="146">
        <v>80</v>
      </c>
    </row>
    <row r="197" spans="1:18" x14ac:dyDescent="0.3">
      <c r="A197" s="66" t="s">
        <v>184</v>
      </c>
      <c r="B197" s="86" t="s">
        <v>50</v>
      </c>
      <c r="C197" s="81"/>
      <c r="D197" s="81"/>
      <c r="E197" s="81" t="s">
        <v>14</v>
      </c>
      <c r="F197" s="81"/>
      <c r="G197" s="81"/>
      <c r="H197" s="81"/>
      <c r="I197" s="68"/>
      <c r="J197" s="66">
        <v>1040</v>
      </c>
      <c r="K197" s="67" t="s">
        <v>146</v>
      </c>
      <c r="L197" s="67"/>
      <c r="M197" s="67"/>
      <c r="N197" s="128"/>
      <c r="O197" s="406">
        <f t="shared" si="41"/>
        <v>3000</v>
      </c>
      <c r="P197" s="135">
        <v>2389</v>
      </c>
      <c r="Q197" s="241"/>
      <c r="R197" s="147">
        <v>80</v>
      </c>
    </row>
    <row r="198" spans="1:18" x14ac:dyDescent="0.3">
      <c r="A198" s="84" t="s">
        <v>184</v>
      </c>
      <c r="B198" s="48"/>
      <c r="C198" s="39"/>
      <c r="D198" s="39"/>
      <c r="E198" s="39"/>
      <c r="F198" s="39"/>
      <c r="G198" s="39"/>
      <c r="H198" s="39"/>
      <c r="I198" s="89"/>
      <c r="J198" s="84" t="s">
        <v>70</v>
      </c>
      <c r="K198" s="9">
        <v>3</v>
      </c>
      <c r="L198" s="9" t="s">
        <v>13</v>
      </c>
      <c r="M198" s="9"/>
      <c r="N198" s="102"/>
      <c r="O198" s="357">
        <f t="shared" si="41"/>
        <v>3000</v>
      </c>
      <c r="P198" s="133">
        <v>2389</v>
      </c>
      <c r="Q198" s="242"/>
      <c r="R198" s="107">
        <v>80</v>
      </c>
    </row>
    <row r="199" spans="1:18" x14ac:dyDescent="0.3">
      <c r="A199" s="84" t="s">
        <v>184</v>
      </c>
      <c r="B199" s="48"/>
      <c r="C199" s="39"/>
      <c r="D199" s="39"/>
      <c r="E199" s="39"/>
      <c r="F199" s="39"/>
      <c r="G199" s="39"/>
      <c r="H199" s="39"/>
      <c r="I199" s="89"/>
      <c r="J199" s="84" t="s">
        <v>70</v>
      </c>
      <c r="K199" s="9">
        <v>37</v>
      </c>
      <c r="L199" s="9" t="s">
        <v>64</v>
      </c>
      <c r="M199" s="9"/>
      <c r="N199" s="102"/>
      <c r="O199" s="357">
        <v>3000</v>
      </c>
      <c r="P199" s="133">
        <v>2389</v>
      </c>
      <c r="Q199" s="242"/>
      <c r="R199" s="107">
        <v>80</v>
      </c>
    </row>
    <row r="200" spans="1:18" x14ac:dyDescent="0.3">
      <c r="A200" s="85" t="s">
        <v>160</v>
      </c>
      <c r="B200" s="118" t="s">
        <v>50</v>
      </c>
      <c r="C200" s="73"/>
      <c r="D200" s="73"/>
      <c r="E200" s="73" t="s">
        <v>14</v>
      </c>
      <c r="F200" s="73"/>
      <c r="G200" s="73"/>
      <c r="H200" s="73"/>
      <c r="I200" s="75"/>
      <c r="J200" s="85"/>
      <c r="K200" s="74" t="s">
        <v>147</v>
      </c>
      <c r="L200" s="74"/>
      <c r="M200" s="74"/>
      <c r="N200" s="127"/>
      <c r="O200" s="405">
        <f t="shared" ref="O200:O202" si="42">O201</f>
        <v>2000</v>
      </c>
      <c r="P200" s="134">
        <v>0</v>
      </c>
      <c r="Q200" s="145"/>
      <c r="R200" s="146">
        <f t="shared" ref="R200:R203" si="43">P200/O200*100</f>
        <v>0</v>
      </c>
    </row>
    <row r="201" spans="1:18" ht="28.95" customHeight="1" x14ac:dyDescent="0.3">
      <c r="A201" s="66" t="s">
        <v>185</v>
      </c>
      <c r="B201" s="86" t="s">
        <v>50</v>
      </c>
      <c r="C201" s="81"/>
      <c r="D201" s="81"/>
      <c r="E201" s="81" t="s">
        <v>14</v>
      </c>
      <c r="F201" s="81"/>
      <c r="G201" s="81"/>
      <c r="H201" s="81"/>
      <c r="I201" s="68"/>
      <c r="J201" s="66">
        <v>1090</v>
      </c>
      <c r="K201" s="277" t="s">
        <v>210</v>
      </c>
      <c r="L201" s="457" t="s">
        <v>234</v>
      </c>
      <c r="M201" s="458"/>
      <c r="N201" s="128"/>
      <c r="O201" s="406">
        <f t="shared" si="42"/>
        <v>2000</v>
      </c>
      <c r="P201" s="135">
        <v>0</v>
      </c>
      <c r="Q201" s="241"/>
      <c r="R201" s="147">
        <f t="shared" si="43"/>
        <v>0</v>
      </c>
    </row>
    <row r="202" spans="1:18" x14ac:dyDescent="0.3">
      <c r="A202" s="83" t="s">
        <v>185</v>
      </c>
      <c r="B202" s="87"/>
      <c r="C202" s="88"/>
      <c r="D202" s="88"/>
      <c r="E202" s="88"/>
      <c r="F202" s="88"/>
      <c r="G202" s="88"/>
      <c r="H202" s="88"/>
      <c r="I202" s="82"/>
      <c r="J202" s="83" t="s">
        <v>71</v>
      </c>
      <c r="K202" s="91">
        <v>3</v>
      </c>
      <c r="L202" s="91" t="s">
        <v>13</v>
      </c>
      <c r="M202" s="91"/>
      <c r="N202" s="101"/>
      <c r="O202" s="425">
        <f t="shared" si="42"/>
        <v>2000</v>
      </c>
      <c r="P202" s="161">
        <v>0</v>
      </c>
      <c r="Q202" s="273"/>
      <c r="R202" s="244">
        <f t="shared" si="43"/>
        <v>0</v>
      </c>
    </row>
    <row r="203" spans="1:18" x14ac:dyDescent="0.3">
      <c r="A203" s="80" t="s">
        <v>185</v>
      </c>
      <c r="B203" s="90"/>
      <c r="C203" s="49"/>
      <c r="D203" s="49"/>
      <c r="E203" s="49"/>
      <c r="F203" s="49"/>
      <c r="G203" s="49"/>
      <c r="H203" s="49"/>
      <c r="I203" s="79"/>
      <c r="J203" s="80" t="s">
        <v>71</v>
      </c>
      <c r="K203" s="11">
        <v>38</v>
      </c>
      <c r="L203" s="11" t="s">
        <v>54</v>
      </c>
      <c r="M203" s="11"/>
      <c r="N203" s="104"/>
      <c r="O203" s="428">
        <v>2000</v>
      </c>
      <c r="P203" s="162">
        <v>0</v>
      </c>
      <c r="Q203" s="274"/>
      <c r="R203" s="248">
        <f t="shared" si="43"/>
        <v>0</v>
      </c>
    </row>
    <row r="204" spans="1:18" x14ac:dyDescent="0.3">
      <c r="A204" s="9"/>
      <c r="B204" s="39"/>
      <c r="C204" s="39"/>
      <c r="D204" s="39"/>
      <c r="E204" s="39"/>
      <c r="F204" s="39"/>
      <c r="G204" s="39"/>
      <c r="H204" s="39"/>
      <c r="I204" s="9"/>
      <c r="J204" s="9"/>
      <c r="K204" s="9"/>
      <c r="L204" s="9"/>
      <c r="M204" s="9"/>
      <c r="N204" s="92"/>
      <c r="O204" s="92"/>
      <c r="P204" s="106"/>
      <c r="Q204" s="242"/>
      <c r="R204" s="242"/>
    </row>
    <row r="205" spans="1:18" ht="15.6" x14ac:dyDescent="0.3">
      <c r="A205" s="317" t="s">
        <v>290</v>
      </c>
      <c r="B205" s="18"/>
      <c r="C205" s="18"/>
      <c r="D205" s="18"/>
      <c r="E205" s="18"/>
      <c r="F205" s="18"/>
      <c r="G205" s="18"/>
      <c r="H205" s="18"/>
      <c r="I205" s="317"/>
      <c r="J205" s="317"/>
      <c r="K205" s="317"/>
      <c r="L205" s="317"/>
      <c r="M205" s="317"/>
      <c r="N205" s="92"/>
      <c r="O205" s="92"/>
      <c r="P205" s="106"/>
      <c r="Q205" s="242"/>
      <c r="R205" s="242"/>
    </row>
    <row r="206" spans="1:18" ht="13.2" customHeight="1" x14ac:dyDescent="0.3"/>
    <row r="207" spans="1:18" x14ac:dyDescent="0.3">
      <c r="A207" s="453" t="s">
        <v>72</v>
      </c>
      <c r="B207" s="453"/>
      <c r="C207" s="453"/>
      <c r="D207" s="453"/>
      <c r="E207" s="453"/>
      <c r="F207" s="453"/>
      <c r="G207" s="453"/>
      <c r="H207" s="453"/>
      <c r="I207" s="453"/>
      <c r="J207" s="453"/>
      <c r="K207" s="453"/>
      <c r="L207" s="453"/>
      <c r="M207" s="453"/>
      <c r="N207" s="453"/>
      <c r="O207" s="453"/>
      <c r="P207" s="453"/>
      <c r="Q207" s="453"/>
      <c r="R207" s="453"/>
    </row>
    <row r="208" spans="1:18" x14ac:dyDescent="0.3">
      <c r="A208" s="232" t="s">
        <v>291</v>
      </c>
      <c r="B208" s="232"/>
      <c r="C208" s="232"/>
      <c r="D208" s="232"/>
      <c r="E208" s="232"/>
      <c r="F208" s="232"/>
      <c r="G208" s="232"/>
      <c r="H208" s="232"/>
      <c r="I208" s="232"/>
      <c r="J208" s="232"/>
      <c r="K208" s="232"/>
      <c r="L208" s="233"/>
      <c r="M208" s="233"/>
      <c r="N208" s="233"/>
      <c r="O208" s="233"/>
      <c r="P208" s="233"/>
      <c r="Q208" s="233"/>
      <c r="R208" s="233"/>
    </row>
    <row r="209" spans="1:18" x14ac:dyDescent="0.3">
      <c r="A209" s="232"/>
      <c r="B209" s="232"/>
      <c r="C209" s="232"/>
      <c r="D209" s="232"/>
      <c r="E209" s="232"/>
      <c r="F209" s="232"/>
      <c r="G209" s="232"/>
      <c r="H209" s="232"/>
      <c r="I209" s="232"/>
      <c r="J209" s="232"/>
      <c r="K209" s="232"/>
      <c r="L209" s="233"/>
      <c r="M209" s="233"/>
      <c r="N209" s="233"/>
      <c r="O209" s="233"/>
      <c r="P209" s="233"/>
      <c r="Q209" s="233"/>
      <c r="R209" s="233"/>
    </row>
    <row r="210" spans="1:18" ht="15.6" x14ac:dyDescent="0.3">
      <c r="A210" s="442" t="s">
        <v>297</v>
      </c>
      <c r="B210" s="442"/>
      <c r="C210" s="442"/>
      <c r="D210" s="442"/>
      <c r="E210" s="442"/>
      <c r="F210" s="442"/>
      <c r="G210" s="442"/>
      <c r="H210" s="442"/>
      <c r="I210" s="442"/>
      <c r="J210" s="442"/>
      <c r="K210" s="442"/>
      <c r="L210" s="233"/>
      <c r="M210" s="233"/>
      <c r="N210" s="233"/>
      <c r="O210" s="233"/>
      <c r="P210" s="233"/>
      <c r="Q210" s="233"/>
      <c r="R210" s="233"/>
    </row>
    <row r="211" spans="1:18" x14ac:dyDescent="0.3">
      <c r="A211" s="232"/>
      <c r="B211" s="232"/>
      <c r="C211" s="232"/>
      <c r="D211" s="232"/>
      <c r="E211" s="232"/>
      <c r="F211" s="232"/>
      <c r="G211" s="232"/>
      <c r="H211" s="232"/>
      <c r="I211" s="232"/>
      <c r="J211" s="232"/>
      <c r="K211" s="232"/>
      <c r="L211" s="233"/>
      <c r="M211" s="233"/>
      <c r="N211" s="233"/>
      <c r="O211" s="233"/>
      <c r="P211" s="233"/>
      <c r="Q211" s="233"/>
      <c r="R211" s="233"/>
    </row>
    <row r="212" spans="1:18" x14ac:dyDescent="0.3">
      <c r="A212" s="232"/>
      <c r="B212" s="232"/>
      <c r="C212" s="232"/>
      <c r="D212" s="232"/>
      <c r="E212" s="232"/>
      <c r="F212" s="232"/>
      <c r="G212" s="232"/>
      <c r="H212" s="232"/>
      <c r="I212" s="232"/>
      <c r="J212" s="232"/>
      <c r="K212" s="232"/>
      <c r="L212" s="233"/>
      <c r="M212" s="443" t="s">
        <v>298</v>
      </c>
      <c r="N212" s="233"/>
      <c r="O212" s="233"/>
      <c r="P212" s="233"/>
      <c r="Q212" s="233"/>
      <c r="R212" s="233"/>
    </row>
    <row r="213" spans="1:18" x14ac:dyDescent="0.3">
      <c r="A213" s="232" t="s">
        <v>299</v>
      </c>
      <c r="B213" s="232"/>
      <c r="C213" s="232"/>
      <c r="D213" s="232"/>
      <c r="E213" s="232"/>
      <c r="F213" s="232"/>
      <c r="G213" s="232"/>
      <c r="H213" s="232"/>
      <c r="I213" s="232"/>
      <c r="J213" s="232"/>
      <c r="K213" s="232"/>
      <c r="L213" s="233"/>
      <c r="M213" s="233"/>
      <c r="N213" s="233"/>
      <c r="O213" s="233"/>
      <c r="P213" s="233"/>
      <c r="Q213" s="233"/>
      <c r="R213" s="233"/>
    </row>
    <row r="214" spans="1:18" x14ac:dyDescent="0.3">
      <c r="A214" s="232"/>
      <c r="B214" s="232"/>
      <c r="C214" s="232"/>
      <c r="D214" s="232"/>
      <c r="E214" s="232"/>
      <c r="F214" s="232"/>
      <c r="G214" s="232"/>
      <c r="H214" s="232"/>
      <c r="I214" s="232"/>
      <c r="J214" s="232"/>
      <c r="K214" s="232"/>
      <c r="L214" s="233"/>
      <c r="M214" s="233"/>
      <c r="N214" s="233"/>
      <c r="O214" s="233"/>
      <c r="P214" s="233"/>
      <c r="Q214" s="233"/>
      <c r="R214" s="233"/>
    </row>
    <row r="215" spans="1:18" ht="15.6" x14ac:dyDescent="0.3">
      <c r="A215" s="442" t="s">
        <v>300</v>
      </c>
      <c r="B215" s="442"/>
      <c r="C215" s="442"/>
      <c r="D215" s="442"/>
      <c r="E215" s="442"/>
      <c r="F215" s="442"/>
      <c r="G215" s="442"/>
      <c r="H215" s="442"/>
      <c r="I215" s="442"/>
      <c r="J215" s="442"/>
      <c r="K215" s="442"/>
      <c r="L215" s="444"/>
      <c r="M215" s="444"/>
      <c r="N215" s="233"/>
      <c r="O215" s="233"/>
      <c r="P215" s="233"/>
      <c r="Q215" s="233"/>
      <c r="R215" s="233"/>
    </row>
    <row r="216" spans="1:18" x14ac:dyDescent="0.3">
      <c r="A216" s="232"/>
      <c r="B216" s="232"/>
      <c r="C216" s="232"/>
      <c r="D216" s="232"/>
      <c r="E216" s="232"/>
      <c r="F216" s="232"/>
      <c r="G216" s="232"/>
      <c r="H216" s="232"/>
      <c r="I216" s="232"/>
      <c r="J216" s="232"/>
      <c r="K216" s="232"/>
      <c r="L216" s="233"/>
      <c r="M216" s="233"/>
      <c r="N216" s="233"/>
      <c r="O216" s="233"/>
      <c r="P216" s="233"/>
      <c r="Q216" s="233"/>
      <c r="R216" s="233"/>
    </row>
    <row r="217" spans="1:18" x14ac:dyDescent="0.3">
      <c r="A217" s="232"/>
      <c r="B217" s="232"/>
      <c r="C217" s="232"/>
      <c r="D217" s="232"/>
      <c r="E217" s="232"/>
      <c r="F217" s="232"/>
      <c r="G217" s="232"/>
      <c r="H217" s="232"/>
      <c r="I217" s="232"/>
      <c r="J217" s="232"/>
      <c r="K217" s="232"/>
      <c r="L217" s="233"/>
      <c r="M217" s="443" t="s">
        <v>301</v>
      </c>
      <c r="N217" s="233"/>
      <c r="O217" s="233"/>
      <c r="P217" s="233"/>
      <c r="Q217" s="233"/>
      <c r="R217" s="233"/>
    </row>
    <row r="218" spans="1:18" x14ac:dyDescent="0.3">
      <c r="A218" s="232" t="s">
        <v>302</v>
      </c>
      <c r="B218" s="232"/>
      <c r="C218" s="232"/>
      <c r="D218" s="232"/>
      <c r="E218" s="232"/>
      <c r="F218" s="232"/>
      <c r="G218" s="232"/>
      <c r="H218" s="232"/>
      <c r="I218" s="232"/>
      <c r="J218" s="232"/>
      <c r="K218" s="232"/>
      <c r="L218" s="233"/>
      <c r="M218" s="233"/>
      <c r="N218" s="233"/>
      <c r="O218" s="233"/>
      <c r="P218" s="233"/>
      <c r="Q218" s="233"/>
      <c r="R218" s="233"/>
    </row>
    <row r="219" spans="1:18" x14ac:dyDescent="0.3">
      <c r="A219" s="232"/>
      <c r="B219" s="232"/>
      <c r="C219" s="232"/>
      <c r="D219" s="232"/>
      <c r="E219" s="232"/>
      <c r="F219" s="232"/>
      <c r="G219" s="232"/>
      <c r="H219" s="232"/>
      <c r="I219" s="232"/>
      <c r="J219" s="232"/>
      <c r="K219" s="232"/>
      <c r="L219" s="233"/>
      <c r="M219" s="233"/>
      <c r="N219" s="233"/>
      <c r="O219" s="233"/>
      <c r="P219" s="233"/>
      <c r="Q219" s="233"/>
      <c r="R219" s="233"/>
    </row>
    <row r="220" spans="1:18" ht="15.6" x14ac:dyDescent="0.3">
      <c r="A220" s="442" t="s">
        <v>303</v>
      </c>
      <c r="B220" s="442"/>
      <c r="C220" s="442"/>
      <c r="D220" s="442"/>
      <c r="E220" s="442"/>
      <c r="F220" s="442"/>
      <c r="G220" s="442"/>
      <c r="H220" s="442"/>
      <c r="I220" s="442"/>
      <c r="J220" s="442"/>
      <c r="K220" s="442"/>
      <c r="L220" s="445"/>
      <c r="M220" s="445"/>
      <c r="N220" s="233"/>
      <c r="O220" s="233"/>
      <c r="P220" s="233"/>
      <c r="Q220" s="233"/>
      <c r="R220" s="233"/>
    </row>
    <row r="221" spans="1:18" x14ac:dyDescent="0.3">
      <c r="A221" s="232"/>
      <c r="B221" s="232"/>
      <c r="C221" s="232"/>
      <c r="D221" s="232"/>
      <c r="E221" s="232"/>
      <c r="F221" s="232"/>
      <c r="G221" s="232"/>
      <c r="H221" s="232"/>
      <c r="I221" s="232"/>
      <c r="J221" s="232"/>
      <c r="K221" s="232"/>
      <c r="L221" s="233"/>
      <c r="M221" s="233"/>
      <c r="N221" s="233"/>
      <c r="O221" s="233"/>
      <c r="P221" s="233"/>
      <c r="Q221" s="233"/>
      <c r="R221" s="233"/>
    </row>
    <row r="222" spans="1:18" x14ac:dyDescent="0.3">
      <c r="A222" s="1"/>
      <c r="B222" s="5"/>
      <c r="C222" s="5"/>
      <c r="D222" s="5"/>
      <c r="E222" s="5"/>
      <c r="F222" s="5"/>
      <c r="G222" s="5"/>
      <c r="H222" s="5"/>
      <c r="M222" s="446" t="s">
        <v>304</v>
      </c>
    </row>
    <row r="223" spans="1:18" x14ac:dyDescent="0.3">
      <c r="A223" s="1" t="s">
        <v>305</v>
      </c>
      <c r="B223" s="5"/>
      <c r="C223" s="5"/>
      <c r="D223" s="5"/>
      <c r="E223" s="5"/>
      <c r="F223" s="5"/>
      <c r="G223" s="5"/>
      <c r="H223" s="5"/>
      <c r="M223" s="446"/>
    </row>
    <row r="224" spans="1:18" x14ac:dyDescent="0.3">
      <c r="A224" s="1"/>
      <c r="B224" s="5"/>
      <c r="C224" s="5"/>
      <c r="D224" s="5"/>
      <c r="E224" s="5"/>
      <c r="F224" s="5"/>
      <c r="G224" s="5"/>
      <c r="H224" s="5"/>
      <c r="M224" s="446"/>
    </row>
    <row r="225" spans="1:18" ht="21.6" customHeight="1" x14ac:dyDescent="0.3">
      <c r="A225" s="40" t="s">
        <v>316</v>
      </c>
      <c r="B225" s="41"/>
      <c r="C225" s="41"/>
      <c r="D225" s="41"/>
      <c r="E225" s="6"/>
      <c r="F225" s="6"/>
      <c r="G225" s="6" t="s">
        <v>4</v>
      </c>
      <c r="H225" s="7" t="s">
        <v>4</v>
      </c>
      <c r="I225" s="6"/>
      <c r="J225" s="6"/>
      <c r="K225" s="6"/>
    </row>
    <row r="226" spans="1:18" x14ac:dyDescent="0.3">
      <c r="A226" s="40" t="s">
        <v>318</v>
      </c>
      <c r="B226" s="41"/>
      <c r="C226" s="41"/>
      <c r="D226" s="41"/>
      <c r="E226" s="6"/>
      <c r="F226" s="6"/>
      <c r="G226" s="231"/>
      <c r="H226" s="7" t="s">
        <v>4</v>
      </c>
      <c r="I226" s="6"/>
      <c r="J226" s="6"/>
      <c r="K226" s="6"/>
      <c r="L226" s="455" t="s">
        <v>225</v>
      </c>
      <c r="M226" s="455"/>
    </row>
    <row r="227" spans="1:18" x14ac:dyDescent="0.3">
      <c r="A227" s="40"/>
      <c r="B227" s="41"/>
      <c r="C227" s="41"/>
      <c r="D227" s="41"/>
      <c r="E227" s="6"/>
      <c r="F227" s="6"/>
      <c r="G227" s="231"/>
      <c r="H227" s="452"/>
      <c r="I227" s="452"/>
      <c r="J227" s="452"/>
      <c r="K227" s="452"/>
      <c r="L227" s="455" t="s">
        <v>321</v>
      </c>
      <c r="M227" s="455"/>
      <c r="O227" s="452" t="s">
        <v>319</v>
      </c>
      <c r="P227" s="452"/>
      <c r="Q227" s="452"/>
      <c r="R227" s="452"/>
    </row>
    <row r="228" spans="1:18" x14ac:dyDescent="0.3">
      <c r="A228" s="454" t="s">
        <v>317</v>
      </c>
      <c r="B228" s="454"/>
      <c r="C228" s="454"/>
      <c r="D228" s="454"/>
      <c r="E228" s="454"/>
      <c r="F228" s="454"/>
      <c r="G228" s="454"/>
      <c r="H228" s="454"/>
      <c r="I228" s="41"/>
      <c r="J228" s="41"/>
      <c r="K228" s="41"/>
      <c r="O228" s="452" t="s">
        <v>320</v>
      </c>
      <c r="P228" s="452"/>
      <c r="Q228" s="452"/>
      <c r="R228" s="452"/>
    </row>
    <row r="229" spans="1:18" x14ac:dyDescent="0.3">
      <c r="A229" s="6"/>
      <c r="B229" s="6"/>
      <c r="C229" s="6"/>
      <c r="D229" s="6"/>
      <c r="E229" s="6"/>
      <c r="F229" s="6"/>
      <c r="G229" s="6"/>
      <c r="H229" s="452"/>
      <c r="I229" s="452"/>
      <c r="J229" s="452"/>
      <c r="K229" s="452"/>
    </row>
  </sheetData>
  <mergeCells count="34">
    <mergeCell ref="A4:R4"/>
    <mergeCell ref="A1:R1"/>
    <mergeCell ref="A3:R3"/>
    <mergeCell ref="L47:M47"/>
    <mergeCell ref="N15:N16"/>
    <mergeCell ref="O15:O16"/>
    <mergeCell ref="P15:P16"/>
    <mergeCell ref="R15:R16"/>
    <mergeCell ref="Q15:Q16"/>
    <mergeCell ref="L37:M37"/>
    <mergeCell ref="A15:A16"/>
    <mergeCell ref="B15:B16"/>
    <mergeCell ref="C15:C16"/>
    <mergeCell ref="D15:D16"/>
    <mergeCell ref="E15:E16"/>
    <mergeCell ref="F15:F16"/>
    <mergeCell ref="G15:G16"/>
    <mergeCell ref="H15:H16"/>
    <mergeCell ref="J15:J16"/>
    <mergeCell ref="L29:M29"/>
    <mergeCell ref="L30:M30"/>
    <mergeCell ref="L33:M33"/>
    <mergeCell ref="L36:M36"/>
    <mergeCell ref="H227:K227"/>
    <mergeCell ref="L201:M201"/>
    <mergeCell ref="L51:M51"/>
    <mergeCell ref="L48:M48"/>
    <mergeCell ref="H229:K229"/>
    <mergeCell ref="A207:R207"/>
    <mergeCell ref="A228:H228"/>
    <mergeCell ref="O227:R227"/>
    <mergeCell ref="O228:R228"/>
    <mergeCell ref="L226:M226"/>
    <mergeCell ref="L227:M2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D2C5-8169-4CEC-83C9-3EE8F14874C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BISKUPIJA</dc:creator>
  <cp:lastModifiedBy>Mobes Kvaliteta</cp:lastModifiedBy>
  <cp:lastPrinted>2023-09-27T11:24:42Z</cp:lastPrinted>
  <dcterms:created xsi:type="dcterms:W3CDTF">2018-11-09T08:18:00Z</dcterms:created>
  <dcterms:modified xsi:type="dcterms:W3CDTF">2023-11-17T11:57:24Z</dcterms:modified>
</cp:coreProperties>
</file>